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isor\OneDrive - Form Tech Concrete Forms Inc\Desktop\QQproject\"/>
    </mc:Choice>
  </mc:AlternateContent>
  <xr:revisionPtr revIDLastSave="0" documentId="8_{423A32EB-3FF2-405D-A204-7A32B5778660}" xr6:coauthVersionLast="47" xr6:coauthVersionMax="47" xr10:uidLastSave="{00000000-0000-0000-0000-000000000000}"/>
  <bookViews>
    <workbookView xWindow="-108" yWindow="-108" windowWidth="23256" windowHeight="12576" xr2:uid="{D1507DF5-7825-41F3-BCED-83E46DDA9B52}"/>
  </bookViews>
  <sheets>
    <sheet name="Sheet1" sheetId="1" r:id="rId1"/>
  </sheets>
  <externalReferences>
    <externalReference r:id="rId2"/>
  </externalReferences>
  <definedNames>
    <definedName name="_xlnm.Print_Area" localSheetId="0">Sheet1!$A$1:$W$26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6" i="1" l="1"/>
  <c r="O19" i="1"/>
  <c r="O18" i="1"/>
  <c r="O17" i="1"/>
  <c r="O16" i="1"/>
  <c r="O15" i="1"/>
  <c r="O14" i="1"/>
  <c r="O13" i="1"/>
  <c r="O12" i="1"/>
  <c r="O11" i="1"/>
  <c r="O10" i="1"/>
  <c r="AB25" i="1" s="1"/>
  <c r="O9" i="1"/>
  <c r="G20" i="1"/>
  <c r="G19" i="1"/>
  <c r="G18" i="1"/>
  <c r="G17" i="1"/>
  <c r="G16" i="1"/>
  <c r="G15" i="1"/>
  <c r="G14" i="1"/>
  <c r="G13" i="1"/>
  <c r="G12" i="1"/>
  <c r="G11" i="1"/>
  <c r="G9" i="1"/>
  <c r="G10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G22" i="1"/>
  <c r="AF22" i="1"/>
  <c r="AE22" i="1"/>
  <c r="AD22" i="1"/>
  <c r="AX6" i="1"/>
  <c r="AV6" i="1"/>
  <c r="AT6" i="1"/>
  <c r="AR6" i="1"/>
  <c r="AP6" i="1"/>
  <c r="AN6" i="1"/>
  <c r="AL6" i="1"/>
  <c r="AJ6" i="1"/>
  <c r="AH6" i="1"/>
  <c r="AF6" i="1"/>
  <c r="AD6" i="1"/>
  <c r="AY21" i="1"/>
  <c r="AY23" i="1" s="1"/>
  <c r="AX21" i="1"/>
  <c r="AX23" i="1" s="1"/>
  <c r="AW21" i="1"/>
  <c r="AW23" i="1" s="1"/>
  <c r="AV21" i="1"/>
  <c r="AV23" i="1" s="1"/>
  <c r="AU21" i="1"/>
  <c r="AU23" i="1" s="1"/>
  <c r="AT21" i="1"/>
  <c r="AT23" i="1" s="1"/>
  <c r="AS21" i="1"/>
  <c r="AS23" i="1" s="1"/>
  <c r="AR21" i="1"/>
  <c r="AR23" i="1" s="1"/>
  <c r="AQ21" i="1"/>
  <c r="AQ23" i="1" s="1"/>
  <c r="AP21" i="1"/>
  <c r="AP23" i="1" s="1"/>
  <c r="AO21" i="1"/>
  <c r="AO23" i="1" s="1"/>
  <c r="AN21" i="1"/>
  <c r="AN23" i="1" s="1"/>
  <c r="AM21" i="1"/>
  <c r="AM23" i="1" s="1"/>
  <c r="AL21" i="1"/>
  <c r="AL23" i="1" s="1"/>
  <c r="AK21" i="1"/>
  <c r="AK23" i="1" s="1"/>
  <c r="AJ21" i="1"/>
  <c r="AJ23" i="1" s="1"/>
  <c r="AI21" i="1"/>
  <c r="AI23" i="1" s="1"/>
  <c r="AH21" i="1"/>
  <c r="AH23" i="1" s="1"/>
  <c r="AG21" i="1"/>
  <c r="AG23" i="1" s="1"/>
  <c r="AF21" i="1"/>
  <c r="AF23" i="1" s="1"/>
  <c r="AE21" i="1"/>
  <c r="AE23" i="1" s="1"/>
  <c r="AD21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Y6" i="1"/>
  <c r="AW6" i="1"/>
  <c r="AU6" i="1"/>
  <c r="AS6" i="1"/>
  <c r="AQ6" i="1"/>
  <c r="AO6" i="1"/>
  <c r="AM6" i="1"/>
  <c r="AK6" i="1"/>
  <c r="AI6" i="1"/>
  <c r="AG6" i="1"/>
  <c r="AE6" i="1"/>
  <c r="AY5" i="1"/>
  <c r="AX5" i="1"/>
  <c r="AX7" i="1" s="1"/>
  <c r="AW5" i="1"/>
  <c r="AV5" i="1"/>
  <c r="AU5" i="1"/>
  <c r="AT5" i="1"/>
  <c r="AT7" i="1" s="1"/>
  <c r="AS5" i="1"/>
  <c r="AS7" i="1" s="1"/>
  <c r="AR5" i="1"/>
  <c r="AQ5" i="1"/>
  <c r="AP5" i="1"/>
  <c r="AP7" i="1" s="1"/>
  <c r="AO5" i="1"/>
  <c r="AN5" i="1"/>
  <c r="AM5" i="1"/>
  <c r="AL5" i="1"/>
  <c r="AL7" i="1" s="1"/>
  <c r="AK5" i="1"/>
  <c r="AK7" i="1" s="1"/>
  <c r="AJ5" i="1"/>
  <c r="AI5" i="1"/>
  <c r="AH5" i="1"/>
  <c r="AG5" i="1"/>
  <c r="AF5" i="1"/>
  <c r="AE5" i="1"/>
  <c r="AD5" i="1"/>
  <c r="AD7" i="1" s="1"/>
  <c r="AH7" i="1" l="1"/>
  <c r="AD23" i="1"/>
  <c r="AB8" i="1" s="1"/>
  <c r="AB24" i="1"/>
  <c r="AF7" i="1"/>
  <c r="AJ7" i="1"/>
  <c r="AN7" i="1"/>
  <c r="AR7" i="1"/>
  <c r="AV7" i="1"/>
  <c r="AJ15" i="1"/>
  <c r="AN15" i="1"/>
  <c r="AP15" i="1"/>
  <c r="AR15" i="1"/>
  <c r="AT15" i="1"/>
  <c r="AV15" i="1"/>
  <c r="AD19" i="1"/>
  <c r="AF19" i="1"/>
  <c r="AH19" i="1"/>
  <c r="AJ19" i="1"/>
  <c r="AL19" i="1"/>
  <c r="AN19" i="1"/>
  <c r="AP19" i="1"/>
  <c r="AR19" i="1"/>
  <c r="AT19" i="1"/>
  <c r="AV19" i="1"/>
  <c r="AG7" i="1"/>
  <c r="AO7" i="1"/>
  <c r="AW7" i="1"/>
  <c r="AE15" i="1"/>
  <c r="AI15" i="1"/>
  <c r="AM15" i="1"/>
  <c r="AQ15" i="1"/>
  <c r="AU15" i="1"/>
  <c r="AY15" i="1"/>
  <c r="AD15" i="1"/>
  <c r="AF15" i="1"/>
  <c r="AH15" i="1"/>
  <c r="AL15" i="1"/>
  <c r="AX15" i="1"/>
  <c r="AX19" i="1"/>
  <c r="AE7" i="1"/>
  <c r="AI7" i="1"/>
  <c r="AM7" i="1"/>
  <c r="AQ7" i="1"/>
  <c r="AU7" i="1"/>
  <c r="AY7" i="1"/>
  <c r="AE11" i="1"/>
  <c r="AG11" i="1"/>
  <c r="AI11" i="1"/>
  <c r="AK11" i="1"/>
  <c r="AM11" i="1"/>
  <c r="AO11" i="1"/>
  <c r="AQ11" i="1"/>
  <c r="AS11" i="1"/>
  <c r="AU11" i="1"/>
  <c r="AW11" i="1"/>
  <c r="AY11" i="1"/>
  <c r="AG15" i="1"/>
  <c r="AK15" i="1"/>
  <c r="AO15" i="1"/>
  <c r="AS15" i="1"/>
  <c r="AW15" i="1"/>
  <c r="AE19" i="1"/>
  <c r="AG19" i="1"/>
  <c r="AI19" i="1"/>
  <c r="AK19" i="1"/>
  <c r="AM19" i="1"/>
  <c r="AO19" i="1"/>
  <c r="AQ19" i="1"/>
  <c r="AS19" i="1"/>
  <c r="AU19" i="1"/>
  <c r="AW19" i="1"/>
  <c r="AY19" i="1"/>
  <c r="AD11" i="1"/>
  <c r="AF11" i="1"/>
  <c r="AH11" i="1"/>
  <c r="AJ11" i="1"/>
  <c r="AL11" i="1"/>
  <c r="AN11" i="1"/>
  <c r="AP11" i="1"/>
  <c r="AR11" i="1"/>
  <c r="AT11" i="1"/>
  <c r="AV11" i="1"/>
  <c r="AX11" i="1"/>
  <c r="AB7" i="1" l="1"/>
  <c r="AB6" i="1"/>
  <c r="AB4" i="1"/>
  <c r="AB5" i="1"/>
  <c r="AB3" i="1" l="1"/>
  <c r="D5" i="1" s="1"/>
</calcChain>
</file>

<file path=xl/sharedStrings.xml><?xml version="1.0" encoding="utf-8"?>
<sst xmlns="http://schemas.openxmlformats.org/spreadsheetml/2006/main" count="231" uniqueCount="97">
  <si>
    <t>JOB NAME:</t>
  </si>
  <si>
    <t>Total Pannel Weight</t>
  </si>
  <si>
    <t>Weight Calculator</t>
  </si>
  <si>
    <t>Sum</t>
  </si>
  <si>
    <t>8'</t>
  </si>
  <si>
    <t>24"</t>
  </si>
  <si>
    <t>22"</t>
  </si>
  <si>
    <t>20"</t>
  </si>
  <si>
    <t>18"</t>
  </si>
  <si>
    <t>16"</t>
  </si>
  <si>
    <t>14"</t>
  </si>
  <si>
    <t>12"</t>
  </si>
  <si>
    <t>10"</t>
  </si>
  <si>
    <t>8"</t>
  </si>
  <si>
    <t>6"</t>
  </si>
  <si>
    <t>5"</t>
  </si>
  <si>
    <t>4"</t>
  </si>
  <si>
    <t>2"</t>
  </si>
  <si>
    <t>1.5"</t>
  </si>
  <si>
    <t>1"</t>
  </si>
  <si>
    <t>IC</t>
  </si>
  <si>
    <t>OC</t>
  </si>
  <si>
    <t>FA</t>
  </si>
  <si>
    <t>IHC</t>
  </si>
  <si>
    <t>OHC</t>
  </si>
  <si>
    <t>IC 4"</t>
  </si>
  <si>
    <t>30"</t>
  </si>
  <si>
    <t>6'</t>
  </si>
  <si>
    <t>Weight</t>
  </si>
  <si>
    <t>5'</t>
  </si>
  <si>
    <t>Count</t>
  </si>
  <si>
    <t>4'</t>
  </si>
  <si>
    <t>Product</t>
  </si>
  <si>
    <t>ITEMS:</t>
  </si>
  <si>
    <t>QUANTITY:</t>
  </si>
  <si>
    <t>QUANITY:</t>
  </si>
  <si>
    <t>ADD ON Consumable</t>
  </si>
  <si>
    <t>3'</t>
  </si>
  <si>
    <t>WEDGE BOLTS</t>
  </si>
  <si>
    <t>4+4 J-S/B HOOKS</t>
  </si>
  <si>
    <t>LONG BOLTS</t>
  </si>
  <si>
    <t>4+6 J-S/B HOOKS</t>
  </si>
  <si>
    <t>ADJ LONG BOLTS</t>
  </si>
  <si>
    <t>8" GANG WALER ROD</t>
  </si>
  <si>
    <t>BASE TIE BOLTS</t>
  </si>
  <si>
    <t>GANG WALER PLATE</t>
  </si>
  <si>
    <t>GANG FORM BOLTS</t>
  </si>
  <si>
    <t>SCAFFOLD BRKT</t>
  </si>
  <si>
    <t>S/P COLUMN HINGES</t>
  </si>
  <si>
    <t>TURNBUCKLE BRACES</t>
  </si>
  <si>
    <t>2 x 4 WALER TIES</t>
  </si>
  <si>
    <t>D.D LIFT BRACKETS</t>
  </si>
  <si>
    <t xml:space="preserve">2 x 6 WALER TIES </t>
  </si>
  <si>
    <t>SAFETY EYES</t>
  </si>
  <si>
    <t>4+4 S/B TIES</t>
  </si>
  <si>
    <t>S/P BULKHEAD BAR</t>
  </si>
  <si>
    <t>4+6 S/B TIES</t>
  </si>
  <si>
    <t>8' LAMINATED PLANK</t>
  </si>
  <si>
    <t>Z-WALER CLAMPS</t>
  </si>
  <si>
    <t>16' LAMINATED PLANK</t>
  </si>
  <si>
    <t>1 PC WALER CLAMPS</t>
  </si>
  <si>
    <t>34'</t>
  </si>
  <si>
    <t>CUSTOMER NAME:</t>
  </si>
  <si>
    <t>JOB &amp; PO #:</t>
  </si>
  <si>
    <t>RETURN DATE:</t>
  </si>
  <si>
    <t>WEIGHT</t>
  </si>
  <si>
    <t>TOTAL WEIGHT:</t>
  </si>
  <si>
    <t>Hardware total 1</t>
  </si>
  <si>
    <t>Hardware total 2</t>
  </si>
  <si>
    <t>Hardware total 3</t>
  </si>
  <si>
    <t>•      Contact your salesman or Form Tech branch for a list of the equipment that you have on rent.</t>
  </si>
  <si>
    <t>•      Forms are to be cleaned and free of dirt and concrete build up.</t>
  </si>
  <si>
    <t>•      Forms are to be sprayed with a thin coat of form release agent.</t>
  </si>
  <si>
    <t>•      Bottom forms are to be placed with the wood face down.</t>
  </si>
  <si>
    <t>•      Remaining forms are to be placed with the wood face up.</t>
  </si>
  <si>
    <t>•      24” panels – bundle  2 forms wide x 15 forms high (30 pack).</t>
  </si>
  <si>
    <t>•      Wood face fillers – bundle best you can, maximum 15 forms high x 48” wide.</t>
  </si>
  <si>
    <t>•      Steel fillers, corners, etc. – bundle best you can, maximum 40” high x 48” wide.</t>
  </si>
  <si>
    <t>•      Do not mix forms of different heights (lengths) in the same bundles.</t>
  </si>
  <si>
    <t>Only stack forms 15 high</t>
  </si>
  <si>
    <t>•      All bundles of forms are to be banded for safe transporting.</t>
  </si>
  <si>
    <t>Bottom row of panels / fillers are to be placed wood face down.</t>
  </si>
  <si>
    <t xml:space="preserve">•      Skids or dunnage is to be placed under ALL bundles of formwork when loading on trailer, for </t>
  </si>
  <si>
    <t>The remaining panels / fillers are to be placed wood face up.</t>
  </si>
  <si>
    <t xml:space="preserve">        ease in loading and unloading.</t>
  </si>
  <si>
    <t xml:space="preserve">•      Hardware is to be separated and placed in bags, pails, crates, bins or other. When at all </t>
  </si>
  <si>
    <t xml:space="preserve">        possible, use same packaging as items were shipped in.</t>
  </si>
  <si>
    <t>All items MUST be loaded on the trailer for side unloading at Form Tech’s yard.</t>
  </si>
  <si>
    <t>ADDITIONAL CHARGES</t>
  </si>
  <si>
    <t>•      Forms returned dirty will result in a cleaning charge.</t>
  </si>
  <si>
    <t>•      Repairable holes in wood face will be repaired and billed accordingly.</t>
  </si>
  <si>
    <t xml:space="preserve">•      Multiple holes per form and/or damaged wood faces will result in the wood face being </t>
  </si>
  <si>
    <t>Max width of bundles is 48”- combination of fillers or 2 wide 24” panels</t>
  </si>
  <si>
    <t xml:space="preserve">        replaced and billed accordingly.</t>
  </si>
  <si>
    <t xml:space="preserve">•      Any items returned that have repairable damage or if they are damaged beyond repair, will be </t>
  </si>
  <si>
    <t xml:space="preserve">        billed accordingly.</t>
  </si>
  <si>
    <t>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</si>
</sst>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;\-0;;@"/>
    <numFmt numFmtId="165" formatCode="0.00;\-0.00;;@"/>
    <numFmt numFmtId="166" formatCode="0.000;\-0.000;;@"/>
    <numFmt numFmtId="167" formatCode="_(&quot;$&quot;* #,##0.00000000_);_(&quot;$&quot;* \(#,##0.00000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4"/>
      <name val="Georgia"/>
      <family val="1"/>
    </font>
    <font>
      <sz val="10"/>
      <name val="Georgia"/>
      <family val="1"/>
    </font>
    <font>
      <sz val="10"/>
      <name val="Arial"/>
      <family val="2"/>
    </font>
    <font>
      <sz val="12"/>
      <name val="Georgia"/>
      <family val="1"/>
    </font>
    <font>
      <sz val="18"/>
      <name val="Georgia"/>
      <family val="1"/>
    </font>
    <font>
      <sz val="16"/>
      <name val="Georgia"/>
      <family val="1"/>
    </font>
    <font>
      <sz val="20"/>
      <name val="Georgia"/>
      <family val="1"/>
    </font>
    <font>
      <b/>
      <sz val="20"/>
      <name val="Georgia"/>
      <family val="1"/>
    </font>
    <font>
      <b/>
      <sz val="18"/>
      <name val="Georgia"/>
      <family val="1"/>
    </font>
    <font>
      <b/>
      <sz val="36"/>
      <name val="Georgia"/>
      <family val="1"/>
    </font>
    <font>
      <sz val="12"/>
      <name val="Arial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2">
    <xf numFmtId="0" fontId="0" fillId="0" borderId="0" xfId="0"/>
    <xf numFmtId="164" fontId="2" fillId="0" borderId="0" xfId="0" applyNumberFormat="1" applyFont="1"/>
    <xf numFmtId="164" fontId="2" fillId="0" borderId="7" xfId="0" applyNumberFormat="1" applyFont="1" applyBorder="1"/>
    <xf numFmtId="164" fontId="2" fillId="0" borderId="9" xfId="0" applyNumberFormat="1" applyFont="1" applyBorder="1"/>
    <xf numFmtId="165" fontId="2" fillId="0" borderId="0" xfId="0" applyNumberFormat="1" applyFont="1"/>
    <xf numFmtId="164" fontId="7" fillId="2" borderId="21" xfId="0" applyNumberFormat="1" applyFont="1" applyFill="1" applyBorder="1"/>
    <xf numFmtId="164" fontId="8" fillId="0" borderId="22" xfId="0" applyNumberFormat="1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164" fontId="8" fillId="2" borderId="23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8" fillId="0" borderId="25" xfId="0" applyNumberFormat="1" applyFont="1" applyBorder="1" applyAlignment="1">
      <alignment horizontal="center"/>
    </xf>
    <xf numFmtId="164" fontId="7" fillId="0" borderId="7" xfId="0" applyNumberFormat="1" applyFont="1" applyBorder="1"/>
    <xf numFmtId="164" fontId="7" fillId="0" borderId="0" xfId="0" applyNumberFormat="1" applyFont="1"/>
    <xf numFmtId="164" fontId="1" fillId="0" borderId="13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0" xfId="0" applyNumberFormat="1" applyFont="1"/>
    <xf numFmtId="164" fontId="10" fillId="0" borderId="31" xfId="0" applyNumberFormat="1" applyFont="1" applyBorder="1"/>
    <xf numFmtId="164" fontId="10" fillId="0" borderId="37" xfId="0" applyNumberFormat="1" applyFont="1" applyBorder="1"/>
    <xf numFmtId="164" fontId="9" fillId="0" borderId="27" xfId="0" applyNumberFormat="1" applyFont="1" applyBorder="1" applyAlignment="1" applyProtection="1">
      <alignment horizontal="center"/>
      <protection locked="0"/>
    </xf>
    <xf numFmtId="164" fontId="9" fillId="0" borderId="28" xfId="0" applyNumberFormat="1" applyFont="1" applyBorder="1" applyAlignment="1" applyProtection="1">
      <alignment horizontal="center"/>
      <protection locked="0"/>
    </xf>
    <xf numFmtId="164" fontId="9" fillId="2" borderId="29" xfId="0" applyNumberFormat="1" applyFont="1" applyFill="1" applyBorder="1" applyAlignment="1" applyProtection="1">
      <alignment horizontal="center"/>
      <protection locked="0"/>
    </xf>
    <xf numFmtId="164" fontId="9" fillId="0" borderId="30" xfId="0" applyNumberFormat="1" applyFont="1" applyBorder="1" applyAlignment="1" applyProtection="1">
      <alignment horizontal="center"/>
      <protection locked="0"/>
    </xf>
    <xf numFmtId="164" fontId="9" fillId="0" borderId="32" xfId="0" applyNumberFormat="1" applyFont="1" applyBorder="1" applyAlignment="1" applyProtection="1">
      <alignment horizontal="center"/>
      <protection locked="0"/>
    </xf>
    <xf numFmtId="164" fontId="9" fillId="0" borderId="33" xfId="0" applyNumberFormat="1" applyFont="1" applyBorder="1" applyAlignment="1" applyProtection="1">
      <alignment horizontal="center"/>
      <protection locked="0"/>
    </xf>
    <xf numFmtId="164" fontId="9" fillId="2" borderId="34" xfId="0" applyNumberFormat="1" applyFont="1" applyFill="1" applyBorder="1" applyAlignment="1" applyProtection="1">
      <alignment horizontal="center"/>
      <protection locked="0"/>
    </xf>
    <xf numFmtId="164" fontId="9" fillId="0" borderId="35" xfId="0" applyNumberFormat="1" applyFont="1" applyBorder="1" applyAlignment="1" applyProtection="1">
      <alignment horizontal="center"/>
      <protection locked="0"/>
    </xf>
    <xf numFmtId="164" fontId="9" fillId="2" borderId="33" xfId="0" applyNumberFormat="1" applyFont="1" applyFill="1" applyBorder="1" applyAlignment="1" applyProtection="1">
      <alignment horizontal="center"/>
      <protection locked="0"/>
    </xf>
    <xf numFmtId="164" fontId="9" fillId="0" borderId="36" xfId="0" applyNumberFormat="1" applyFont="1" applyBorder="1" applyAlignment="1" applyProtection="1">
      <alignment horizontal="center"/>
      <protection locked="0"/>
    </xf>
    <xf numFmtId="164" fontId="1" fillId="0" borderId="12" xfId="0" applyNumberFormat="1" applyFont="1" applyBorder="1"/>
    <xf numFmtId="164" fontId="5" fillId="0" borderId="18" xfId="0" applyNumberFormat="1" applyFont="1" applyBorder="1" applyProtection="1">
      <protection locked="0"/>
    </xf>
    <xf numFmtId="0" fontId="11" fillId="0" borderId="0" xfId="0" applyFont="1"/>
    <xf numFmtId="0" fontId="12" fillId="0" borderId="0" xfId="0" applyFont="1"/>
    <xf numFmtId="0" fontId="11" fillId="0" borderId="38" xfId="0" applyFont="1" applyBorder="1"/>
    <xf numFmtId="0" fontId="5" fillId="0" borderId="1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7" fontId="1" fillId="0" borderId="16" xfId="2" applyNumberFormat="1" applyFont="1" applyBorder="1" applyAlignment="1" applyProtection="1">
      <alignment horizontal="center"/>
    </xf>
    <xf numFmtId="167" fontId="1" fillId="0" borderId="5" xfId="2" applyNumberFormat="1" applyFont="1" applyBorder="1" applyAlignment="1" applyProtection="1">
      <alignment horizontal="center"/>
    </xf>
    <xf numFmtId="167" fontId="1" fillId="0" borderId="6" xfId="2" applyNumberFormat="1" applyFont="1" applyBorder="1" applyAlignment="1" applyProtection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6" fillId="0" borderId="16" xfId="0" applyNumberFormat="1" applyFont="1" applyBorder="1" applyAlignment="1" applyProtection="1">
      <alignment horizontal="center"/>
      <protection locked="0"/>
    </xf>
    <xf numFmtId="164" fontId="6" fillId="0" borderId="17" xfId="0" applyNumberFormat="1" applyFont="1" applyBorder="1" applyAlignment="1" applyProtection="1">
      <alignment horizontal="center"/>
      <protection locked="0"/>
    </xf>
    <xf numFmtId="166" fontId="6" fillId="0" borderId="16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5" fillId="0" borderId="16" xfId="0" applyNumberFormat="1" applyFont="1" applyBorder="1" applyAlignment="1" applyProtection="1">
      <alignment horizontal="center"/>
      <protection locked="0"/>
    </xf>
    <xf numFmtId="164" fontId="5" fillId="0" borderId="17" xfId="0" applyNumberFormat="1" applyFont="1" applyBorder="1" applyAlignment="1" applyProtection="1">
      <alignment horizontal="center"/>
      <protection locked="0"/>
    </xf>
    <xf numFmtId="166" fontId="1" fillId="0" borderId="16" xfId="0" applyNumberFormat="1" applyFont="1" applyBorder="1" applyAlignment="1">
      <alignment horizontal="center"/>
    </xf>
    <xf numFmtId="166" fontId="1" fillId="0" borderId="17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 applyProtection="1">
      <alignment horizontal="center"/>
      <protection locked="0"/>
    </xf>
    <xf numFmtId="164" fontId="5" fillId="0" borderId="14" xfId="0" applyNumberFormat="1" applyFont="1" applyBorder="1" applyAlignment="1" applyProtection="1">
      <alignment horizontal="center"/>
      <protection locked="0"/>
    </xf>
    <xf numFmtId="164" fontId="6" fillId="0" borderId="15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3">
    <cellStyle name="Currency 2" xfId="2" xr:uid="{1A085687-B06E-4AF4-844C-A81EC003A343}"/>
    <cellStyle name="Normal" xfId="0" builtinId="0"/>
    <cellStyle name="Percent 2 2" xfId="1" xr:uid="{8E20A227-371B-4BF3-A202-02DE0AAC8F0B}"/>
  </cellStyles>
  <dxfs count="1">
    <dxf>
      <font>
        <color theme="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540327</xdr:colOff>
      <xdr:row>29</xdr:row>
      <xdr:rowOff>55417</xdr:rowOff>
    </xdr:from>
    <xdr:to>
      <xdr:col>9</xdr:col>
      <xdr:colOff>395547</xdr:colOff>
      <xdr:row>38</xdr:row>
      <xdr:rowOff>154478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65163D-E670-A26E-13F0-AD9ACD47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945" y="8811490"/>
          <a:ext cx="4371802" cy="1844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595747</xdr:colOff>
      <xdr:row>42</xdr:row>
      <xdr:rowOff>96982</xdr:rowOff>
    </xdr:from>
    <xdr:to>
      <xdr:col>5</xdr:col>
      <xdr:colOff>603366</xdr:colOff>
      <xdr:row>50</xdr:row>
      <xdr:rowOff>85899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40EFED-B3C9-259E-9E2C-716AC16F6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365" y="11374582"/>
          <a:ext cx="2030383" cy="154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96982</xdr:rowOff>
    </xdr:from>
    <xdr:to>
      <xdr:col>9</xdr:col>
      <xdr:colOff>381000</xdr:colOff>
      <xdr:row>50</xdr:row>
      <xdr:rowOff>127462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BD3091-A34B-915D-9EA6-2541586D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0836" y="11374582"/>
          <a:ext cx="2251364" cy="158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mtechinc-my.sharepoint.com/personal/tkisor_formtechinc_com/Documents/Desktop/QQproject/Form%20Tech%20QuickQuote%206-13-23v5p.xlsm" TargetMode="External"/><Relationship Id="rId1" Type="http://schemas.openxmlformats.org/officeDocument/2006/relationships/externalLinkPath" Target="Form%20Tech%20QuickQuote%206-13-23v5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ion"/>
      <sheetName val="BOM1"/>
      <sheetName val="BOM2"/>
      <sheetName val="Job Info Sheet"/>
      <sheetName val="Steel Ply Pull Sheet"/>
      <sheetName val="Shoring Pull Sheet"/>
      <sheetName val="Bolts"/>
      <sheetName val="OrderSheet"/>
      <sheetName val="ATS"/>
      <sheetName val="Table 1 (2)"/>
      <sheetName val="CSS"/>
      <sheetName val="CSS new"/>
      <sheetName val="DOKA"/>
      <sheetName val="New"/>
      <sheetName val="Dayton"/>
      <sheetName val="DO NOT USE-BOM1 with FT codes"/>
    </sheetNames>
    <sheetDataSet>
      <sheetData sheetId="0"/>
      <sheetData sheetId="1">
        <row r="85">
          <cell r="G85">
            <v>77</v>
          </cell>
        </row>
        <row r="86">
          <cell r="G86">
            <v>77.400000000000006</v>
          </cell>
        </row>
        <row r="87">
          <cell r="G87">
            <v>73</v>
          </cell>
        </row>
        <row r="88">
          <cell r="G88">
            <v>68.2</v>
          </cell>
        </row>
        <row r="89">
          <cell r="G89">
            <v>63.7</v>
          </cell>
        </row>
        <row r="90">
          <cell r="G90">
            <v>59.3</v>
          </cell>
        </row>
        <row r="91">
          <cell r="G91">
            <v>54.8</v>
          </cell>
        </row>
        <row r="92">
          <cell r="G92">
            <v>50.2</v>
          </cell>
        </row>
        <row r="93">
          <cell r="G93">
            <v>45.9</v>
          </cell>
        </row>
        <row r="94">
          <cell r="G94">
            <v>41.4</v>
          </cell>
        </row>
        <row r="95">
          <cell r="G95">
            <v>37</v>
          </cell>
        </row>
        <row r="96">
          <cell r="G96">
            <v>35</v>
          </cell>
        </row>
        <row r="97">
          <cell r="G97">
            <v>23</v>
          </cell>
        </row>
        <row r="98">
          <cell r="G98">
            <v>22</v>
          </cell>
        </row>
        <row r="99">
          <cell r="G99">
            <v>19</v>
          </cell>
        </row>
        <row r="100">
          <cell r="G100">
            <v>74.900000000000006</v>
          </cell>
        </row>
        <row r="101">
          <cell r="G101">
            <v>44</v>
          </cell>
        </row>
        <row r="102">
          <cell r="G102">
            <v>24.2</v>
          </cell>
        </row>
        <row r="103">
          <cell r="G103">
            <v>11</v>
          </cell>
        </row>
        <row r="105">
          <cell r="G105">
            <v>119</v>
          </cell>
        </row>
        <row r="106">
          <cell r="G106">
            <v>66</v>
          </cell>
        </row>
        <row r="107">
          <cell r="G107">
            <v>20</v>
          </cell>
        </row>
        <row r="118">
          <cell r="G118">
            <v>60</v>
          </cell>
        </row>
        <row r="119">
          <cell r="G119">
            <v>59.3</v>
          </cell>
        </row>
        <row r="120">
          <cell r="G120">
            <v>55.9</v>
          </cell>
        </row>
        <row r="121">
          <cell r="G121">
            <v>52.1</v>
          </cell>
        </row>
        <row r="122">
          <cell r="G122">
            <v>48.6</v>
          </cell>
        </row>
        <row r="123">
          <cell r="G123">
            <v>45.2</v>
          </cell>
        </row>
        <row r="124">
          <cell r="G124">
            <v>41.7</v>
          </cell>
        </row>
        <row r="125">
          <cell r="G125">
            <v>38.1</v>
          </cell>
        </row>
        <row r="126">
          <cell r="G126">
            <v>34.799999999999997</v>
          </cell>
        </row>
        <row r="127">
          <cell r="G127">
            <v>31.4</v>
          </cell>
        </row>
        <row r="128">
          <cell r="G128">
            <v>26.5</v>
          </cell>
        </row>
        <row r="129">
          <cell r="G129">
            <v>25</v>
          </cell>
        </row>
        <row r="130">
          <cell r="G130">
            <v>18</v>
          </cell>
        </row>
        <row r="131">
          <cell r="G131">
            <v>16</v>
          </cell>
        </row>
        <row r="132">
          <cell r="G132">
            <v>14</v>
          </cell>
        </row>
        <row r="133">
          <cell r="G133">
            <v>56.5</v>
          </cell>
        </row>
        <row r="134">
          <cell r="G134">
            <v>34</v>
          </cell>
        </row>
        <row r="135">
          <cell r="G135">
            <v>18.100000000000001</v>
          </cell>
        </row>
        <row r="136">
          <cell r="G136">
            <v>8.5</v>
          </cell>
        </row>
        <row r="138">
          <cell r="G138">
            <v>83</v>
          </cell>
        </row>
        <row r="139">
          <cell r="G139">
            <v>49</v>
          </cell>
        </row>
        <row r="140">
          <cell r="G140">
            <v>18</v>
          </cell>
        </row>
        <row r="151">
          <cell r="G151">
            <v>50.5</v>
          </cell>
        </row>
        <row r="152">
          <cell r="G152">
            <v>50.3</v>
          </cell>
        </row>
        <row r="153">
          <cell r="G153">
            <v>47.3</v>
          </cell>
        </row>
        <row r="154">
          <cell r="G154">
            <v>44.1</v>
          </cell>
        </row>
        <row r="155">
          <cell r="G155">
            <v>41</v>
          </cell>
        </row>
        <row r="156">
          <cell r="G156">
            <v>38.200000000000003</v>
          </cell>
        </row>
        <row r="157">
          <cell r="G157">
            <v>35.200000000000003</v>
          </cell>
        </row>
        <row r="158">
          <cell r="G158">
            <v>32.200000000000003</v>
          </cell>
        </row>
        <row r="159">
          <cell r="G159">
            <v>26.3</v>
          </cell>
        </row>
        <row r="160">
          <cell r="G160">
            <v>26.4</v>
          </cell>
        </row>
        <row r="161">
          <cell r="G161">
            <v>23</v>
          </cell>
        </row>
        <row r="162">
          <cell r="G162">
            <v>21</v>
          </cell>
        </row>
        <row r="163">
          <cell r="G163">
            <v>16</v>
          </cell>
        </row>
        <row r="164">
          <cell r="G164">
            <v>14</v>
          </cell>
        </row>
        <row r="165">
          <cell r="G165">
            <v>12</v>
          </cell>
        </row>
        <row r="166">
          <cell r="G166">
            <v>47.3</v>
          </cell>
        </row>
        <row r="167">
          <cell r="G167">
            <v>28</v>
          </cell>
        </row>
        <row r="168">
          <cell r="G168">
            <v>15</v>
          </cell>
        </row>
        <row r="169">
          <cell r="G169">
            <v>7.1</v>
          </cell>
        </row>
        <row r="171">
          <cell r="G171">
            <v>74.599999999999994</v>
          </cell>
        </row>
        <row r="172">
          <cell r="G172">
            <v>41</v>
          </cell>
        </row>
        <row r="173">
          <cell r="G173">
            <v>16</v>
          </cell>
        </row>
        <row r="182">
          <cell r="G182">
            <v>41</v>
          </cell>
        </row>
        <row r="183">
          <cell r="G183">
            <v>41</v>
          </cell>
        </row>
        <row r="184">
          <cell r="G184">
            <v>38.6</v>
          </cell>
        </row>
        <row r="185">
          <cell r="G185">
            <v>36.1</v>
          </cell>
        </row>
        <row r="186">
          <cell r="G186">
            <v>33.5</v>
          </cell>
        </row>
        <row r="187">
          <cell r="G187">
            <v>31.1</v>
          </cell>
        </row>
        <row r="188">
          <cell r="G188">
            <v>28.7</v>
          </cell>
        </row>
        <row r="189">
          <cell r="G189">
            <v>26.1</v>
          </cell>
        </row>
        <row r="190">
          <cell r="G190">
            <v>23.7</v>
          </cell>
        </row>
        <row r="191">
          <cell r="G191">
            <v>21.4</v>
          </cell>
        </row>
        <row r="192">
          <cell r="G192">
            <v>18</v>
          </cell>
        </row>
        <row r="193">
          <cell r="G193">
            <v>17</v>
          </cell>
        </row>
        <row r="194">
          <cell r="G194">
            <v>11</v>
          </cell>
        </row>
        <row r="195">
          <cell r="G195">
            <v>10</v>
          </cell>
        </row>
        <row r="196">
          <cell r="G196">
            <v>9</v>
          </cell>
        </row>
        <row r="197">
          <cell r="G197">
            <v>40</v>
          </cell>
        </row>
        <row r="198">
          <cell r="G198">
            <v>28</v>
          </cell>
        </row>
        <row r="199">
          <cell r="G199">
            <v>11.9</v>
          </cell>
        </row>
        <row r="200">
          <cell r="G200">
            <v>5.7</v>
          </cell>
        </row>
        <row r="202">
          <cell r="G202">
            <v>59</v>
          </cell>
        </row>
        <row r="203">
          <cell r="G203">
            <v>34</v>
          </cell>
        </row>
        <row r="204">
          <cell r="G204">
            <v>12</v>
          </cell>
        </row>
        <row r="215">
          <cell r="G215">
            <v>31.8</v>
          </cell>
        </row>
        <row r="216">
          <cell r="G216">
            <v>31.9</v>
          </cell>
        </row>
        <row r="217">
          <cell r="G217">
            <v>30</v>
          </cell>
        </row>
        <row r="218">
          <cell r="G218">
            <v>28</v>
          </cell>
        </row>
        <row r="219">
          <cell r="G219">
            <v>25.9</v>
          </cell>
        </row>
        <row r="220">
          <cell r="G220">
            <v>24.1</v>
          </cell>
        </row>
        <row r="221">
          <cell r="G221">
            <v>22.2</v>
          </cell>
        </row>
        <row r="222">
          <cell r="G222">
            <v>20.100000000000001</v>
          </cell>
        </row>
        <row r="224">
          <cell r="G224">
            <v>16.3</v>
          </cell>
        </row>
        <row r="225">
          <cell r="G225">
            <v>14</v>
          </cell>
        </row>
        <row r="226">
          <cell r="G226">
            <v>13</v>
          </cell>
        </row>
        <row r="227">
          <cell r="G227">
            <v>9</v>
          </cell>
        </row>
        <row r="228">
          <cell r="G228">
            <v>8</v>
          </cell>
        </row>
        <row r="229">
          <cell r="G229">
            <v>7</v>
          </cell>
        </row>
        <row r="230">
          <cell r="G230">
            <v>29</v>
          </cell>
        </row>
        <row r="231">
          <cell r="G231">
            <v>17</v>
          </cell>
        </row>
        <row r="232">
          <cell r="G232">
            <v>9</v>
          </cell>
        </row>
        <row r="233">
          <cell r="G233">
            <v>4.2</v>
          </cell>
        </row>
        <row r="235">
          <cell r="G235">
            <v>44.2</v>
          </cell>
        </row>
        <row r="236">
          <cell r="G236">
            <v>25</v>
          </cell>
        </row>
        <row r="237">
          <cell r="G237">
            <v>7.8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F9CB-B206-47DF-985F-D648C3AC054D}">
  <sheetPr>
    <pageSetUpPr fitToPage="1"/>
  </sheetPr>
  <dimension ref="A1:AY62"/>
  <sheetViews>
    <sheetView tabSelected="1" zoomScale="55" zoomScaleNormal="55" workbookViewId="0">
      <selection activeCell="D24" sqref="D24"/>
    </sheetView>
  </sheetViews>
  <sheetFormatPr defaultRowHeight="13.2" x14ac:dyDescent="0.25"/>
  <cols>
    <col min="1" max="1" width="9.44140625" style="1" bestFit="1" customWidth="1"/>
    <col min="2" max="3" width="9" style="1" bestFit="1" customWidth="1"/>
    <col min="4" max="4" width="11.21875" style="1" bestFit="1" customWidth="1"/>
    <col min="5" max="18" width="9" style="1" bestFit="1" customWidth="1"/>
    <col min="19" max="19" width="9.44140625" style="1" bestFit="1" customWidth="1"/>
    <col min="20" max="20" width="12.33203125" style="1" bestFit="1" customWidth="1"/>
    <col min="21" max="21" width="9" style="1" bestFit="1" customWidth="1"/>
    <col min="22" max="22" width="10.5546875" style="1" bestFit="1" customWidth="1"/>
    <col min="23" max="29" width="8.88671875" style="1"/>
    <col min="30" max="30" width="9.109375" style="1" bestFit="1" customWidth="1"/>
    <col min="31" max="16384" width="8.88671875" style="1"/>
  </cols>
  <sheetData>
    <row r="1" spans="1:51" ht="18" customHeight="1" x14ac:dyDescent="0.35">
      <c r="A1" s="59" t="s">
        <v>62</v>
      </c>
      <c r="B1" s="59"/>
      <c r="C1" s="59"/>
      <c r="D1" s="71"/>
      <c r="E1" s="71"/>
      <c r="F1" s="71"/>
      <c r="G1" s="71"/>
      <c r="H1" s="71"/>
      <c r="I1" s="71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51" ht="18" customHeight="1" x14ac:dyDescent="0.35">
      <c r="A2" s="59" t="s">
        <v>0</v>
      </c>
      <c r="B2" s="59"/>
      <c r="C2" s="59"/>
      <c r="D2" s="60"/>
      <c r="E2" s="60"/>
      <c r="F2" s="60"/>
      <c r="G2" s="60"/>
      <c r="H2" s="60"/>
      <c r="I2" s="60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51" ht="18" customHeight="1" x14ac:dyDescent="0.35">
      <c r="A3" s="59" t="s">
        <v>63</v>
      </c>
      <c r="B3" s="59"/>
      <c r="C3" s="59"/>
      <c r="D3" s="60"/>
      <c r="E3" s="60"/>
      <c r="F3" s="60"/>
      <c r="G3" s="60"/>
      <c r="H3" s="60"/>
      <c r="I3" s="60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Z3" s="1" t="s">
        <v>1</v>
      </c>
      <c r="AB3" s="1">
        <f>SUM(AB4:AB8)</f>
        <v>0</v>
      </c>
      <c r="AC3" s="1" t="s">
        <v>2</v>
      </c>
    </row>
    <row r="4" spans="1:51" ht="18" customHeight="1" x14ac:dyDescent="0.35">
      <c r="A4" s="59" t="s">
        <v>64</v>
      </c>
      <c r="B4" s="59"/>
      <c r="C4" s="59"/>
      <c r="D4" s="60"/>
      <c r="E4" s="60"/>
      <c r="F4" s="60"/>
      <c r="G4" s="60"/>
      <c r="H4" s="60"/>
      <c r="I4" s="60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Z4" s="1" t="s">
        <v>3</v>
      </c>
      <c r="AA4" s="1" t="s">
        <v>4</v>
      </c>
      <c r="AB4" s="1">
        <f>SUM(AD7:AY7)</f>
        <v>0</v>
      </c>
      <c r="AC4" s="1" t="s">
        <v>4</v>
      </c>
      <c r="AD4" s="1" t="s">
        <v>5</v>
      </c>
      <c r="AE4" s="1" t="s">
        <v>6</v>
      </c>
      <c r="AF4" s="1" t="s">
        <v>7</v>
      </c>
      <c r="AG4" s="1" t="s">
        <v>8</v>
      </c>
      <c r="AH4" s="1" t="s">
        <v>9</v>
      </c>
      <c r="AI4" s="1" t="s">
        <v>10</v>
      </c>
      <c r="AJ4" s="1" t="s">
        <v>11</v>
      </c>
      <c r="AK4" s="1" t="s">
        <v>12</v>
      </c>
      <c r="AL4" s="1" t="s">
        <v>13</v>
      </c>
      <c r="AM4" s="1" t="s">
        <v>14</v>
      </c>
      <c r="AN4" s="1" t="s">
        <v>15</v>
      </c>
      <c r="AO4" s="1" t="s">
        <v>16</v>
      </c>
      <c r="AP4" s="1" t="s">
        <v>17</v>
      </c>
      <c r="AQ4" s="1" t="s">
        <v>18</v>
      </c>
      <c r="AR4" s="1" t="s">
        <v>19</v>
      </c>
      <c r="AS4" s="1" t="s">
        <v>20</v>
      </c>
      <c r="AT4" s="1" t="s">
        <v>21</v>
      </c>
      <c r="AU4" s="1" t="s">
        <v>22</v>
      </c>
      <c r="AV4" s="1" t="s">
        <v>23</v>
      </c>
      <c r="AW4" s="1" t="s">
        <v>24</v>
      </c>
      <c r="AX4" s="1" t="s">
        <v>25</v>
      </c>
      <c r="AY4" s="1" t="s">
        <v>26</v>
      </c>
    </row>
    <row r="5" spans="1:51" ht="18" customHeight="1" x14ac:dyDescent="0.35">
      <c r="A5" s="16" t="s">
        <v>66</v>
      </c>
      <c r="B5" s="16"/>
      <c r="C5" s="16"/>
      <c r="D5" s="60">
        <f>AB3+AB24+AB25+AB26</f>
        <v>0</v>
      </c>
      <c r="E5" s="60"/>
      <c r="F5" s="60"/>
      <c r="G5" s="60"/>
      <c r="H5" s="60"/>
      <c r="I5" s="60"/>
      <c r="J5" s="16" t="s">
        <v>96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AA5" s="1" t="s">
        <v>27</v>
      </c>
      <c r="AB5" s="1">
        <f>SUM(AD11:AY11)</f>
        <v>0</v>
      </c>
      <c r="AC5" s="1" t="s">
        <v>28</v>
      </c>
      <c r="AD5" s="1">
        <f>[1]BOM1!$G85</f>
        <v>77</v>
      </c>
      <c r="AE5" s="4">
        <f>[1]BOM1!$G86</f>
        <v>77.400000000000006</v>
      </c>
      <c r="AF5" s="4">
        <f>[1]BOM1!$G87</f>
        <v>73</v>
      </c>
      <c r="AG5" s="4">
        <f>[1]BOM1!$G88</f>
        <v>68.2</v>
      </c>
      <c r="AH5" s="4">
        <f>[1]BOM1!$G89</f>
        <v>63.7</v>
      </c>
      <c r="AI5" s="4">
        <f>[1]BOM1!$G90</f>
        <v>59.3</v>
      </c>
      <c r="AJ5" s="4">
        <f>[1]BOM1!$G91</f>
        <v>54.8</v>
      </c>
      <c r="AK5" s="4">
        <f>[1]BOM1!$G92</f>
        <v>50.2</v>
      </c>
      <c r="AL5" s="4">
        <f>[1]BOM1!$G93</f>
        <v>45.9</v>
      </c>
      <c r="AM5" s="4">
        <f>[1]BOM1!$G94</f>
        <v>41.4</v>
      </c>
      <c r="AN5" s="4">
        <f>[1]BOM1!$G95</f>
        <v>37</v>
      </c>
      <c r="AO5" s="4">
        <f>[1]BOM1!$G96</f>
        <v>35</v>
      </c>
      <c r="AP5" s="4">
        <f>[1]BOM1!$G97</f>
        <v>23</v>
      </c>
      <c r="AQ5" s="4">
        <f>[1]BOM1!$G98</f>
        <v>22</v>
      </c>
      <c r="AR5" s="4">
        <f>[1]BOM1!$G99</f>
        <v>19</v>
      </c>
      <c r="AS5" s="4">
        <f>[1]BOM1!$G100</f>
        <v>74.900000000000006</v>
      </c>
      <c r="AT5" s="4">
        <f>[1]BOM1!G102</f>
        <v>24.2</v>
      </c>
      <c r="AU5" s="4">
        <f>[1]BOM1!G103</f>
        <v>11</v>
      </c>
      <c r="AV5" s="4">
        <f>[1]BOM1!G106</f>
        <v>66</v>
      </c>
      <c r="AW5" s="4">
        <f>[1]BOM1!G107</f>
        <v>20</v>
      </c>
      <c r="AX5" s="4">
        <f>[1]BOM1!$G101</f>
        <v>44</v>
      </c>
      <c r="AY5" s="4">
        <f>[1]BOM1!G105</f>
        <v>119</v>
      </c>
    </row>
    <row r="6" spans="1:51" ht="18" customHeight="1" x14ac:dyDescent="0.3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AA6" s="1" t="s">
        <v>29</v>
      </c>
      <c r="AB6" s="1">
        <f>SUM(AD15:AY15)</f>
        <v>0</v>
      </c>
      <c r="AC6" s="1" t="s">
        <v>30</v>
      </c>
      <c r="AD6" s="1">
        <f>B22</f>
        <v>0</v>
      </c>
      <c r="AE6" s="1">
        <f t="shared" ref="AE6:AY6" si="0">C22</f>
        <v>0</v>
      </c>
      <c r="AF6" s="1">
        <f t="shared" si="0"/>
        <v>0</v>
      </c>
      <c r="AG6" s="1">
        <f t="shared" si="0"/>
        <v>0</v>
      </c>
      <c r="AH6" s="1">
        <f t="shared" si="0"/>
        <v>0</v>
      </c>
      <c r="AI6" s="1">
        <f t="shared" si="0"/>
        <v>0</v>
      </c>
      <c r="AJ6" s="1">
        <f t="shared" si="0"/>
        <v>0</v>
      </c>
      <c r="AK6" s="1">
        <f t="shared" si="0"/>
        <v>0</v>
      </c>
      <c r="AL6" s="1">
        <f t="shared" si="0"/>
        <v>0</v>
      </c>
      <c r="AM6" s="1">
        <f t="shared" si="0"/>
        <v>0</v>
      </c>
      <c r="AN6" s="1">
        <f t="shared" si="0"/>
        <v>0</v>
      </c>
      <c r="AO6" s="1">
        <f t="shared" si="0"/>
        <v>0</v>
      </c>
      <c r="AP6" s="1">
        <f t="shared" si="0"/>
        <v>0</v>
      </c>
      <c r="AQ6" s="1">
        <f t="shared" si="0"/>
        <v>0</v>
      </c>
      <c r="AR6" s="1">
        <f t="shared" si="0"/>
        <v>0</v>
      </c>
      <c r="AS6" s="1">
        <f t="shared" si="0"/>
        <v>0</v>
      </c>
      <c r="AT6" s="1">
        <f t="shared" si="0"/>
        <v>0</v>
      </c>
      <c r="AU6" s="1">
        <f t="shared" si="0"/>
        <v>0</v>
      </c>
      <c r="AV6" s="1">
        <f t="shared" si="0"/>
        <v>0</v>
      </c>
      <c r="AW6" s="1">
        <f t="shared" si="0"/>
        <v>0</v>
      </c>
      <c r="AX6" s="1">
        <f t="shared" si="0"/>
        <v>0</v>
      </c>
      <c r="AY6" s="1">
        <f t="shared" si="0"/>
        <v>0</v>
      </c>
    </row>
    <row r="7" spans="1:51" ht="18" customHeight="1" thickBot="1" x14ac:dyDescent="0.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AA7" s="1" t="s">
        <v>31</v>
      </c>
      <c r="AB7" s="1">
        <f>SUM(AD19:AY19)</f>
        <v>0</v>
      </c>
      <c r="AC7" s="1" t="s">
        <v>32</v>
      </c>
      <c r="AD7" s="1">
        <f>AD5*AD6</f>
        <v>0</v>
      </c>
      <c r="AE7" s="1">
        <f t="shared" ref="AE7:AY7" si="1">AE5*AE6</f>
        <v>0</v>
      </c>
      <c r="AF7" s="1">
        <f t="shared" si="1"/>
        <v>0</v>
      </c>
      <c r="AG7" s="1">
        <f t="shared" si="1"/>
        <v>0</v>
      </c>
      <c r="AH7" s="1">
        <f t="shared" si="1"/>
        <v>0</v>
      </c>
      <c r="AI7" s="1">
        <f t="shared" si="1"/>
        <v>0</v>
      </c>
      <c r="AJ7" s="1">
        <f t="shared" si="1"/>
        <v>0</v>
      </c>
      <c r="AK7" s="1">
        <f t="shared" si="1"/>
        <v>0</v>
      </c>
      <c r="AL7" s="1">
        <f t="shared" si="1"/>
        <v>0</v>
      </c>
      <c r="AM7" s="1">
        <f t="shared" si="1"/>
        <v>0</v>
      </c>
      <c r="AN7" s="1">
        <f t="shared" si="1"/>
        <v>0</v>
      </c>
      <c r="AO7" s="1">
        <f t="shared" si="1"/>
        <v>0</v>
      </c>
      <c r="AP7" s="1">
        <f t="shared" si="1"/>
        <v>0</v>
      </c>
      <c r="AQ7" s="1">
        <f t="shared" si="1"/>
        <v>0</v>
      </c>
      <c r="AR7" s="1">
        <f t="shared" si="1"/>
        <v>0</v>
      </c>
      <c r="AS7" s="1">
        <f t="shared" si="1"/>
        <v>0</v>
      </c>
      <c r="AT7" s="1">
        <f t="shared" si="1"/>
        <v>0</v>
      </c>
      <c r="AU7" s="1">
        <f t="shared" si="1"/>
        <v>0</v>
      </c>
      <c r="AV7" s="1">
        <f t="shared" si="1"/>
        <v>0</v>
      </c>
      <c r="AW7" s="1">
        <f t="shared" si="1"/>
        <v>0</v>
      </c>
      <c r="AX7" s="1">
        <f t="shared" si="1"/>
        <v>0</v>
      </c>
      <c r="AY7" s="1">
        <f t="shared" si="1"/>
        <v>0</v>
      </c>
    </row>
    <row r="8" spans="1:51" ht="19.2" thickTop="1" thickBot="1" x14ac:dyDescent="0.4">
      <c r="A8" s="13" t="s">
        <v>33</v>
      </c>
      <c r="B8" s="14"/>
      <c r="C8" s="3"/>
      <c r="D8" s="3"/>
      <c r="E8" s="14" t="s">
        <v>34</v>
      </c>
      <c r="F8" s="14"/>
      <c r="G8" s="61" t="s">
        <v>65</v>
      </c>
      <c r="H8" s="61"/>
      <c r="I8" s="14" t="s">
        <v>33</v>
      </c>
      <c r="J8" s="14"/>
      <c r="K8" s="14"/>
      <c r="L8" s="3"/>
      <c r="M8" s="14" t="s">
        <v>35</v>
      </c>
      <c r="N8" s="3"/>
      <c r="O8" s="61" t="s">
        <v>65</v>
      </c>
      <c r="P8" s="61"/>
      <c r="Q8" s="14" t="s">
        <v>36</v>
      </c>
      <c r="R8" s="15"/>
      <c r="S8" s="14"/>
      <c r="T8" s="14" t="s">
        <v>28</v>
      </c>
      <c r="U8" s="62"/>
      <c r="V8" s="62"/>
      <c r="W8" s="63"/>
      <c r="X8" s="2"/>
      <c r="AA8" s="1" t="s">
        <v>37</v>
      </c>
      <c r="AB8" s="1">
        <f>SUM(AD23:AY23)</f>
        <v>0</v>
      </c>
      <c r="AC8" s="1" t="s">
        <v>27</v>
      </c>
      <c r="AD8" s="1" t="s">
        <v>5</v>
      </c>
      <c r="AE8" s="1" t="s">
        <v>6</v>
      </c>
      <c r="AF8" s="1" t="s">
        <v>7</v>
      </c>
      <c r="AG8" s="1" t="s">
        <v>8</v>
      </c>
      <c r="AH8" s="1" t="s">
        <v>9</v>
      </c>
      <c r="AI8" s="1" t="s">
        <v>10</v>
      </c>
      <c r="AJ8" s="1" t="s">
        <v>11</v>
      </c>
      <c r="AK8" s="1" t="s">
        <v>12</v>
      </c>
      <c r="AL8" s="1" t="s">
        <v>13</v>
      </c>
      <c r="AM8" s="1" t="s">
        <v>14</v>
      </c>
      <c r="AN8" s="1" t="s">
        <v>15</v>
      </c>
      <c r="AO8" s="1" t="s">
        <v>16</v>
      </c>
      <c r="AP8" s="1" t="s">
        <v>17</v>
      </c>
      <c r="AQ8" s="1" t="s">
        <v>18</v>
      </c>
      <c r="AR8" s="1" t="s">
        <v>19</v>
      </c>
      <c r="AS8" s="1" t="s">
        <v>20</v>
      </c>
      <c r="AT8" s="1" t="s">
        <v>21</v>
      </c>
      <c r="AU8" s="1" t="s">
        <v>22</v>
      </c>
      <c r="AV8" s="1" t="s">
        <v>23</v>
      </c>
      <c r="AW8" s="1" t="s">
        <v>24</v>
      </c>
      <c r="AX8" s="1" t="s">
        <v>25</v>
      </c>
      <c r="AY8" s="1" t="s">
        <v>26</v>
      </c>
    </row>
    <row r="9" spans="1:51" ht="23.4" thickBot="1" x14ac:dyDescent="0.45">
      <c r="A9" s="64" t="s">
        <v>38</v>
      </c>
      <c r="B9" s="65"/>
      <c r="C9" s="65"/>
      <c r="D9" s="66"/>
      <c r="E9" s="67"/>
      <c r="F9" s="68"/>
      <c r="G9" s="45">
        <f>E9*0.1</f>
        <v>0</v>
      </c>
      <c r="H9" s="46"/>
      <c r="I9" s="69" t="s">
        <v>39</v>
      </c>
      <c r="J9" s="70"/>
      <c r="K9" s="70"/>
      <c r="L9" s="70"/>
      <c r="M9" s="67"/>
      <c r="N9" s="68"/>
      <c r="O9" s="51">
        <f>M9*1.4</f>
        <v>0</v>
      </c>
      <c r="P9" s="52"/>
      <c r="Q9" s="34"/>
      <c r="R9" s="35"/>
      <c r="S9" s="36"/>
      <c r="T9" s="30"/>
      <c r="U9" s="37"/>
      <c r="V9" s="38"/>
      <c r="W9" s="39"/>
      <c r="X9" s="2"/>
      <c r="AC9" s="1" t="s">
        <v>28</v>
      </c>
      <c r="AD9" s="4">
        <f>[1]BOM1!$G118</f>
        <v>60</v>
      </c>
      <c r="AE9" s="4">
        <f>[1]BOM1!$G119</f>
        <v>59.3</v>
      </c>
      <c r="AF9" s="4">
        <f>[1]BOM1!$G120</f>
        <v>55.9</v>
      </c>
      <c r="AG9" s="4">
        <f>[1]BOM1!$G121</f>
        <v>52.1</v>
      </c>
      <c r="AH9" s="4">
        <f>[1]BOM1!$G122</f>
        <v>48.6</v>
      </c>
      <c r="AI9" s="4">
        <f>[1]BOM1!$G123</f>
        <v>45.2</v>
      </c>
      <c r="AJ9" s="4">
        <f>[1]BOM1!$G124</f>
        <v>41.7</v>
      </c>
      <c r="AK9" s="4">
        <f>[1]BOM1!$G125</f>
        <v>38.1</v>
      </c>
      <c r="AL9" s="4">
        <f>[1]BOM1!$G126</f>
        <v>34.799999999999997</v>
      </c>
      <c r="AM9" s="4">
        <f>[1]BOM1!$G127</f>
        <v>31.4</v>
      </c>
      <c r="AN9" s="4">
        <f>[1]BOM1!$G128</f>
        <v>26.5</v>
      </c>
      <c r="AO9" s="4">
        <f>[1]BOM1!$G129</f>
        <v>25</v>
      </c>
      <c r="AP9" s="4">
        <f>[1]BOM1!$G130</f>
        <v>18</v>
      </c>
      <c r="AQ9" s="4">
        <f>[1]BOM1!$G131</f>
        <v>16</v>
      </c>
      <c r="AR9" s="4">
        <f>[1]BOM1!$G132</f>
        <v>14</v>
      </c>
      <c r="AS9" s="4">
        <f>[1]BOM1!$G133</f>
        <v>56.5</v>
      </c>
      <c r="AT9" s="4">
        <f>[1]BOM1!G135</f>
        <v>18.100000000000001</v>
      </c>
      <c r="AU9" s="4">
        <f>[1]BOM1!G136</f>
        <v>8.5</v>
      </c>
      <c r="AV9" s="4">
        <f>[1]BOM1!G139</f>
        <v>49</v>
      </c>
      <c r="AW9" s="4">
        <f>[1]BOM1!G140</f>
        <v>18</v>
      </c>
      <c r="AX9" s="4">
        <f>[1]BOM1!$G134</f>
        <v>34</v>
      </c>
      <c r="AY9" s="4">
        <f>[1]BOM1!G138</f>
        <v>83</v>
      </c>
    </row>
    <row r="10" spans="1:51" ht="23.4" thickBot="1" x14ac:dyDescent="0.45">
      <c r="A10" s="56" t="s">
        <v>40</v>
      </c>
      <c r="B10" s="57"/>
      <c r="C10" s="57"/>
      <c r="D10" s="58"/>
      <c r="E10" s="49"/>
      <c r="F10" s="50"/>
      <c r="G10" s="45">
        <f>E10*0.2</f>
        <v>0</v>
      </c>
      <c r="H10" s="46"/>
      <c r="I10" s="47" t="s">
        <v>41</v>
      </c>
      <c r="J10" s="48"/>
      <c r="K10" s="48"/>
      <c r="L10" s="48"/>
      <c r="M10" s="49"/>
      <c r="N10" s="50"/>
      <c r="O10" s="51">
        <f>M10*0.15</f>
        <v>0</v>
      </c>
      <c r="P10" s="52"/>
      <c r="Q10" s="34"/>
      <c r="R10" s="35"/>
      <c r="S10" s="36"/>
      <c r="T10" s="30"/>
      <c r="U10" s="37"/>
      <c r="V10" s="38"/>
      <c r="W10" s="39"/>
      <c r="X10" s="2"/>
      <c r="AC10" s="1" t="s">
        <v>30</v>
      </c>
      <c r="AD10" s="1">
        <f>B23</f>
        <v>0</v>
      </c>
      <c r="AE10" s="1">
        <f t="shared" ref="AE10:AY10" si="2">C23</f>
        <v>0</v>
      </c>
      <c r="AF10" s="1">
        <f t="shared" si="2"/>
        <v>0</v>
      </c>
      <c r="AG10" s="1">
        <f t="shared" si="2"/>
        <v>0</v>
      </c>
      <c r="AH10" s="1">
        <f t="shared" si="2"/>
        <v>0</v>
      </c>
      <c r="AI10" s="1">
        <f t="shared" si="2"/>
        <v>0</v>
      </c>
      <c r="AJ10" s="1">
        <f t="shared" si="2"/>
        <v>0</v>
      </c>
      <c r="AK10" s="1">
        <f t="shared" si="2"/>
        <v>0</v>
      </c>
      <c r="AL10" s="1">
        <f t="shared" si="2"/>
        <v>0</v>
      </c>
      <c r="AM10" s="1">
        <f t="shared" si="2"/>
        <v>0</v>
      </c>
      <c r="AN10" s="1">
        <f t="shared" si="2"/>
        <v>0</v>
      </c>
      <c r="AO10" s="1">
        <f t="shared" si="2"/>
        <v>0</v>
      </c>
      <c r="AP10" s="1">
        <f t="shared" si="2"/>
        <v>0</v>
      </c>
      <c r="AQ10" s="1">
        <f t="shared" si="2"/>
        <v>0</v>
      </c>
      <c r="AR10" s="1">
        <f t="shared" si="2"/>
        <v>0</v>
      </c>
      <c r="AS10" s="1">
        <f t="shared" si="2"/>
        <v>0</v>
      </c>
      <c r="AT10" s="1">
        <f t="shared" si="2"/>
        <v>0</v>
      </c>
      <c r="AU10" s="1">
        <f t="shared" si="2"/>
        <v>0</v>
      </c>
      <c r="AV10" s="1">
        <f t="shared" si="2"/>
        <v>0</v>
      </c>
      <c r="AW10" s="1">
        <f t="shared" si="2"/>
        <v>0</v>
      </c>
      <c r="AX10" s="1">
        <f t="shared" si="2"/>
        <v>0</v>
      </c>
      <c r="AY10" s="1">
        <f t="shared" si="2"/>
        <v>0</v>
      </c>
    </row>
    <row r="11" spans="1:51" ht="23.4" thickBot="1" x14ac:dyDescent="0.45">
      <c r="A11" s="56" t="s">
        <v>42</v>
      </c>
      <c r="B11" s="57"/>
      <c r="C11" s="57"/>
      <c r="D11" s="58"/>
      <c r="E11" s="49"/>
      <c r="F11" s="50"/>
      <c r="G11" s="45">
        <f>E11*0.2</f>
        <v>0</v>
      </c>
      <c r="H11" s="46"/>
      <c r="I11" s="47" t="s">
        <v>43</v>
      </c>
      <c r="J11" s="48"/>
      <c r="K11" s="48"/>
      <c r="L11" s="48"/>
      <c r="M11" s="49"/>
      <c r="N11" s="50"/>
      <c r="O11" s="51">
        <f>M11*0.3</f>
        <v>0</v>
      </c>
      <c r="P11" s="52"/>
      <c r="Q11" s="34"/>
      <c r="R11" s="35"/>
      <c r="S11" s="36"/>
      <c r="T11" s="30"/>
      <c r="U11" s="37"/>
      <c r="V11" s="38"/>
      <c r="W11" s="39"/>
      <c r="X11" s="2"/>
      <c r="AC11" s="1" t="s">
        <v>32</v>
      </c>
      <c r="AD11" s="1">
        <f>AD9*AD10</f>
        <v>0</v>
      </c>
      <c r="AE11" s="1">
        <f t="shared" ref="AE11:AY11" si="3">AE9*AE10</f>
        <v>0</v>
      </c>
      <c r="AF11" s="1">
        <f t="shared" si="3"/>
        <v>0</v>
      </c>
      <c r="AG11" s="1">
        <f t="shared" si="3"/>
        <v>0</v>
      </c>
      <c r="AH11" s="1">
        <f t="shared" si="3"/>
        <v>0</v>
      </c>
      <c r="AI11" s="1">
        <f t="shared" si="3"/>
        <v>0</v>
      </c>
      <c r="AJ11" s="1">
        <f t="shared" si="3"/>
        <v>0</v>
      </c>
      <c r="AK11" s="1">
        <f t="shared" si="3"/>
        <v>0</v>
      </c>
      <c r="AL11" s="1">
        <f t="shared" si="3"/>
        <v>0</v>
      </c>
      <c r="AM11" s="1">
        <f t="shared" si="3"/>
        <v>0</v>
      </c>
      <c r="AN11" s="1">
        <f t="shared" si="3"/>
        <v>0</v>
      </c>
      <c r="AO11" s="1">
        <f t="shared" si="3"/>
        <v>0</v>
      </c>
      <c r="AP11" s="1">
        <f t="shared" si="3"/>
        <v>0</v>
      </c>
      <c r="AQ11" s="1">
        <f t="shared" si="3"/>
        <v>0</v>
      </c>
      <c r="AR11" s="1">
        <f t="shared" si="3"/>
        <v>0</v>
      </c>
      <c r="AS11" s="1">
        <f t="shared" si="3"/>
        <v>0</v>
      </c>
      <c r="AT11" s="1">
        <f t="shared" si="3"/>
        <v>0</v>
      </c>
      <c r="AU11" s="1">
        <f t="shared" si="3"/>
        <v>0</v>
      </c>
      <c r="AV11" s="1">
        <f t="shared" si="3"/>
        <v>0</v>
      </c>
      <c r="AW11" s="1">
        <f t="shared" si="3"/>
        <v>0</v>
      </c>
      <c r="AX11" s="1">
        <f t="shared" si="3"/>
        <v>0</v>
      </c>
      <c r="AY11" s="1">
        <f t="shared" si="3"/>
        <v>0</v>
      </c>
    </row>
    <row r="12" spans="1:51" ht="23.4" thickBot="1" x14ac:dyDescent="0.45">
      <c r="A12" s="56" t="s">
        <v>44</v>
      </c>
      <c r="B12" s="57"/>
      <c r="C12" s="57"/>
      <c r="D12" s="58"/>
      <c r="E12" s="49"/>
      <c r="F12" s="50"/>
      <c r="G12" s="45">
        <f>E12*0.03</f>
        <v>0</v>
      </c>
      <c r="H12" s="46"/>
      <c r="I12" s="47" t="s">
        <v>45</v>
      </c>
      <c r="J12" s="48"/>
      <c r="K12" s="48"/>
      <c r="L12" s="48"/>
      <c r="M12" s="49"/>
      <c r="N12" s="50"/>
      <c r="O12" s="51">
        <f>M12*0.6</f>
        <v>0</v>
      </c>
      <c r="P12" s="52"/>
      <c r="Q12" s="34"/>
      <c r="R12" s="35"/>
      <c r="S12" s="36"/>
      <c r="T12" s="30"/>
      <c r="U12" s="37"/>
      <c r="V12" s="38"/>
      <c r="W12" s="39"/>
      <c r="AC12" s="1" t="s">
        <v>29</v>
      </c>
      <c r="AD12" s="1" t="s">
        <v>5</v>
      </c>
      <c r="AE12" s="1" t="s">
        <v>6</v>
      </c>
      <c r="AF12" s="1" t="s">
        <v>7</v>
      </c>
      <c r="AG12" s="1" t="s">
        <v>8</v>
      </c>
      <c r="AH12" s="1" t="s">
        <v>9</v>
      </c>
      <c r="AI12" s="1" t="s">
        <v>10</v>
      </c>
      <c r="AJ12" s="1" t="s">
        <v>11</v>
      </c>
      <c r="AK12" s="1" t="s">
        <v>12</v>
      </c>
      <c r="AL12" s="1" t="s">
        <v>13</v>
      </c>
      <c r="AM12" s="1" t="s">
        <v>14</v>
      </c>
      <c r="AN12" s="1" t="s">
        <v>15</v>
      </c>
      <c r="AO12" s="1" t="s">
        <v>16</v>
      </c>
      <c r="AP12" s="1" t="s">
        <v>17</v>
      </c>
      <c r="AQ12" s="1" t="s">
        <v>18</v>
      </c>
      <c r="AR12" s="1" t="s">
        <v>19</v>
      </c>
      <c r="AS12" s="1" t="s">
        <v>20</v>
      </c>
      <c r="AT12" s="1" t="s">
        <v>21</v>
      </c>
      <c r="AU12" s="1" t="s">
        <v>22</v>
      </c>
      <c r="AV12" s="1" t="s">
        <v>23</v>
      </c>
      <c r="AW12" s="1" t="s">
        <v>24</v>
      </c>
      <c r="AX12" s="1" t="s">
        <v>25</v>
      </c>
      <c r="AY12" s="1" t="s">
        <v>26</v>
      </c>
    </row>
    <row r="13" spans="1:51" ht="23.4" thickBot="1" x14ac:dyDescent="0.45">
      <c r="A13" s="56" t="s">
        <v>46</v>
      </c>
      <c r="B13" s="57"/>
      <c r="C13" s="57"/>
      <c r="D13" s="58"/>
      <c r="E13" s="49"/>
      <c r="F13" s="50"/>
      <c r="G13" s="45">
        <f>E13*0.3</f>
        <v>0</v>
      </c>
      <c r="H13" s="46"/>
      <c r="I13" s="47" t="s">
        <v>47</v>
      </c>
      <c r="J13" s="48"/>
      <c r="K13" s="48"/>
      <c r="L13" s="48"/>
      <c r="M13" s="49"/>
      <c r="N13" s="50"/>
      <c r="O13" s="51">
        <f>M13*15</f>
        <v>0</v>
      </c>
      <c r="P13" s="52"/>
      <c r="Q13" s="34"/>
      <c r="R13" s="35"/>
      <c r="S13" s="36"/>
      <c r="T13" s="30"/>
      <c r="U13" s="37"/>
      <c r="V13" s="38"/>
      <c r="W13" s="39"/>
      <c r="AC13" s="1" t="s">
        <v>28</v>
      </c>
      <c r="AD13" s="4">
        <f>[1]BOM1!G151</f>
        <v>50.5</v>
      </c>
      <c r="AE13" s="4">
        <f>[1]BOM1!$G152</f>
        <v>50.3</v>
      </c>
      <c r="AF13" s="4">
        <f>[1]BOM1!$G153</f>
        <v>47.3</v>
      </c>
      <c r="AG13" s="4">
        <f>[1]BOM1!$G154</f>
        <v>44.1</v>
      </c>
      <c r="AH13" s="4">
        <f>[1]BOM1!$G155</f>
        <v>41</v>
      </c>
      <c r="AI13" s="4">
        <f>[1]BOM1!$G156</f>
        <v>38.200000000000003</v>
      </c>
      <c r="AJ13" s="4">
        <f>[1]BOM1!$G157</f>
        <v>35.200000000000003</v>
      </c>
      <c r="AK13" s="4">
        <f>[1]BOM1!$G158</f>
        <v>32.200000000000003</v>
      </c>
      <c r="AL13" s="4">
        <f>[1]BOM1!$G159</f>
        <v>26.3</v>
      </c>
      <c r="AM13" s="4">
        <f>[1]BOM1!$G160</f>
        <v>26.4</v>
      </c>
      <c r="AN13" s="4">
        <f>[1]BOM1!$G161</f>
        <v>23</v>
      </c>
      <c r="AO13" s="4">
        <f>[1]BOM1!$G162</f>
        <v>21</v>
      </c>
      <c r="AP13" s="4">
        <f>[1]BOM1!$G163</f>
        <v>16</v>
      </c>
      <c r="AQ13" s="4">
        <f>[1]BOM1!$G164</f>
        <v>14</v>
      </c>
      <c r="AR13" s="4">
        <f>[1]BOM1!$G165</f>
        <v>12</v>
      </c>
      <c r="AS13" s="4">
        <f>[1]BOM1!$G166</f>
        <v>47.3</v>
      </c>
      <c r="AT13" s="4">
        <f>[1]BOM1!G168</f>
        <v>15</v>
      </c>
      <c r="AU13" s="4">
        <f>[1]BOM1!G169</f>
        <v>7.1</v>
      </c>
      <c r="AV13" s="4">
        <f>[1]BOM1!G172</f>
        <v>41</v>
      </c>
      <c r="AW13" s="4">
        <f>[1]BOM1!G173</f>
        <v>16</v>
      </c>
      <c r="AX13" s="4">
        <f>[1]BOM1!$G167</f>
        <v>28</v>
      </c>
      <c r="AY13" s="4">
        <f>[1]BOM1!G171</f>
        <v>74.599999999999994</v>
      </c>
    </row>
    <row r="14" spans="1:51" ht="23.4" thickBot="1" x14ac:dyDescent="0.45">
      <c r="A14" s="56" t="s">
        <v>48</v>
      </c>
      <c r="B14" s="57"/>
      <c r="C14" s="57"/>
      <c r="D14" s="58"/>
      <c r="E14" s="49"/>
      <c r="F14" s="50"/>
      <c r="G14" s="45">
        <f>E14*3.9</f>
        <v>0</v>
      </c>
      <c r="H14" s="46"/>
      <c r="I14" s="47" t="s">
        <v>49</v>
      </c>
      <c r="J14" s="48"/>
      <c r="K14" s="48"/>
      <c r="L14" s="48"/>
      <c r="M14" s="49"/>
      <c r="N14" s="50"/>
      <c r="O14" s="51">
        <f>M14*0.91</f>
        <v>0</v>
      </c>
      <c r="P14" s="52"/>
      <c r="Q14" s="34"/>
      <c r="R14" s="35"/>
      <c r="S14" s="36"/>
      <c r="T14" s="30"/>
      <c r="U14" s="37"/>
      <c r="V14" s="38"/>
      <c r="W14" s="39"/>
      <c r="X14" s="2"/>
      <c r="AC14" s="1" t="s">
        <v>30</v>
      </c>
      <c r="AD14" s="1">
        <f>B24</f>
        <v>0</v>
      </c>
      <c r="AE14" s="1">
        <f t="shared" ref="AE14:AY14" si="4">C24</f>
        <v>0</v>
      </c>
      <c r="AF14" s="1">
        <f t="shared" si="4"/>
        <v>0</v>
      </c>
      <c r="AG14" s="1">
        <f t="shared" si="4"/>
        <v>0</v>
      </c>
      <c r="AH14" s="1">
        <f t="shared" si="4"/>
        <v>0</v>
      </c>
      <c r="AI14" s="1">
        <f t="shared" si="4"/>
        <v>0</v>
      </c>
      <c r="AJ14" s="1">
        <f t="shared" si="4"/>
        <v>0</v>
      </c>
      <c r="AK14" s="1">
        <f t="shared" si="4"/>
        <v>0</v>
      </c>
      <c r="AL14" s="1">
        <f t="shared" si="4"/>
        <v>0</v>
      </c>
      <c r="AM14" s="1">
        <f t="shared" si="4"/>
        <v>0</v>
      </c>
      <c r="AN14" s="1">
        <f t="shared" si="4"/>
        <v>0</v>
      </c>
      <c r="AO14" s="1">
        <f t="shared" si="4"/>
        <v>0</v>
      </c>
      <c r="AP14" s="1">
        <f t="shared" si="4"/>
        <v>0</v>
      </c>
      <c r="AQ14" s="1">
        <f t="shared" si="4"/>
        <v>0</v>
      </c>
      <c r="AR14" s="1">
        <f t="shared" si="4"/>
        <v>0</v>
      </c>
      <c r="AS14" s="1">
        <f t="shared" si="4"/>
        <v>0</v>
      </c>
      <c r="AT14" s="1">
        <f t="shared" si="4"/>
        <v>0</v>
      </c>
      <c r="AU14" s="1">
        <f t="shared" si="4"/>
        <v>0</v>
      </c>
      <c r="AV14" s="1">
        <f t="shared" si="4"/>
        <v>0</v>
      </c>
      <c r="AW14" s="1">
        <f t="shared" si="4"/>
        <v>0</v>
      </c>
      <c r="AX14" s="1">
        <f t="shared" si="4"/>
        <v>0</v>
      </c>
      <c r="AY14" s="1">
        <f t="shared" si="4"/>
        <v>0</v>
      </c>
    </row>
    <row r="15" spans="1:51" ht="23.4" thickBot="1" x14ac:dyDescent="0.45">
      <c r="A15" s="56" t="s">
        <v>50</v>
      </c>
      <c r="B15" s="57"/>
      <c r="C15" s="57"/>
      <c r="D15" s="58"/>
      <c r="E15" s="49"/>
      <c r="F15" s="50"/>
      <c r="G15" s="45">
        <f>E15*0.1</f>
        <v>0</v>
      </c>
      <c r="H15" s="46"/>
      <c r="I15" s="47" t="s">
        <v>51</v>
      </c>
      <c r="J15" s="48"/>
      <c r="K15" s="48"/>
      <c r="L15" s="48"/>
      <c r="M15" s="49"/>
      <c r="N15" s="50"/>
      <c r="O15" s="51">
        <f>M15*6.5</f>
        <v>0</v>
      </c>
      <c r="P15" s="52"/>
      <c r="Q15" s="34"/>
      <c r="R15" s="35"/>
      <c r="S15" s="36"/>
      <c r="T15" s="30"/>
      <c r="U15" s="37"/>
      <c r="V15" s="38"/>
      <c r="W15" s="39"/>
      <c r="X15" s="2"/>
      <c r="AC15" s="1" t="s">
        <v>32</v>
      </c>
      <c r="AD15" s="1">
        <f>AD14*AD13</f>
        <v>0</v>
      </c>
      <c r="AE15" s="1">
        <f t="shared" ref="AE15:AY15" si="5">AE14*AE13</f>
        <v>0</v>
      </c>
      <c r="AF15" s="1">
        <f t="shared" si="5"/>
        <v>0</v>
      </c>
      <c r="AG15" s="1">
        <f t="shared" si="5"/>
        <v>0</v>
      </c>
      <c r="AH15" s="1">
        <f t="shared" si="5"/>
        <v>0</v>
      </c>
      <c r="AI15" s="1">
        <f t="shared" si="5"/>
        <v>0</v>
      </c>
      <c r="AJ15" s="1">
        <f t="shared" si="5"/>
        <v>0</v>
      </c>
      <c r="AK15" s="1">
        <f t="shared" si="5"/>
        <v>0</v>
      </c>
      <c r="AL15" s="1">
        <f t="shared" si="5"/>
        <v>0</v>
      </c>
      <c r="AM15" s="1">
        <f t="shared" si="5"/>
        <v>0</v>
      </c>
      <c r="AN15" s="1">
        <f t="shared" si="5"/>
        <v>0</v>
      </c>
      <c r="AO15" s="1">
        <f t="shared" si="5"/>
        <v>0</v>
      </c>
      <c r="AP15" s="1">
        <f t="shared" si="5"/>
        <v>0</v>
      </c>
      <c r="AQ15" s="1">
        <f t="shared" si="5"/>
        <v>0</v>
      </c>
      <c r="AR15" s="1">
        <f t="shared" si="5"/>
        <v>0</v>
      </c>
      <c r="AS15" s="1">
        <f t="shared" si="5"/>
        <v>0</v>
      </c>
      <c r="AT15" s="1">
        <f t="shared" si="5"/>
        <v>0</v>
      </c>
      <c r="AU15" s="1">
        <f t="shared" si="5"/>
        <v>0</v>
      </c>
      <c r="AV15" s="1">
        <f t="shared" si="5"/>
        <v>0</v>
      </c>
      <c r="AW15" s="1">
        <f t="shared" si="5"/>
        <v>0</v>
      </c>
      <c r="AX15" s="1">
        <f t="shared" si="5"/>
        <v>0</v>
      </c>
      <c r="AY15" s="1">
        <f t="shared" si="5"/>
        <v>0</v>
      </c>
    </row>
    <row r="16" spans="1:51" ht="23.4" thickBot="1" x14ac:dyDescent="0.45">
      <c r="A16" s="56" t="s">
        <v>52</v>
      </c>
      <c r="B16" s="57"/>
      <c r="C16" s="57"/>
      <c r="D16" s="58"/>
      <c r="E16" s="49"/>
      <c r="F16" s="50"/>
      <c r="G16" s="45">
        <f>E16*0.1</f>
        <v>0</v>
      </c>
      <c r="H16" s="46"/>
      <c r="I16" s="47" t="s">
        <v>53</v>
      </c>
      <c r="J16" s="48"/>
      <c r="K16" s="48"/>
      <c r="L16" s="48"/>
      <c r="M16" s="49"/>
      <c r="N16" s="50"/>
      <c r="O16" s="51">
        <f>M16*0.7</f>
        <v>0</v>
      </c>
      <c r="P16" s="52"/>
      <c r="Q16" s="34"/>
      <c r="R16" s="35"/>
      <c r="S16" s="36"/>
      <c r="T16" s="30"/>
      <c r="U16" s="37"/>
      <c r="V16" s="38"/>
      <c r="W16" s="39"/>
      <c r="X16" s="2"/>
      <c r="AC16" s="1" t="s">
        <v>31</v>
      </c>
      <c r="AD16" s="1" t="s">
        <v>5</v>
      </c>
      <c r="AE16" s="1" t="s">
        <v>6</v>
      </c>
      <c r="AF16" s="1" t="s">
        <v>7</v>
      </c>
      <c r="AG16" s="1" t="s">
        <v>8</v>
      </c>
      <c r="AH16" s="1" t="s">
        <v>9</v>
      </c>
      <c r="AI16" s="1" t="s">
        <v>10</v>
      </c>
      <c r="AJ16" s="1" t="s">
        <v>11</v>
      </c>
      <c r="AK16" s="1" t="s">
        <v>12</v>
      </c>
      <c r="AL16" s="1" t="s">
        <v>13</v>
      </c>
      <c r="AM16" s="1" t="s">
        <v>14</v>
      </c>
      <c r="AN16" s="1" t="s">
        <v>15</v>
      </c>
      <c r="AO16" s="1" t="s">
        <v>16</v>
      </c>
      <c r="AP16" s="1" t="s">
        <v>17</v>
      </c>
      <c r="AQ16" s="1" t="s">
        <v>18</v>
      </c>
      <c r="AR16" s="1" t="s">
        <v>19</v>
      </c>
      <c r="AS16" s="1" t="s">
        <v>20</v>
      </c>
      <c r="AT16" s="1" t="s">
        <v>21</v>
      </c>
      <c r="AU16" s="1" t="s">
        <v>22</v>
      </c>
      <c r="AV16" s="1" t="s">
        <v>23</v>
      </c>
      <c r="AW16" s="1" t="s">
        <v>24</v>
      </c>
      <c r="AX16" s="1" t="s">
        <v>25</v>
      </c>
      <c r="AY16" s="1" t="s">
        <v>26</v>
      </c>
    </row>
    <row r="17" spans="1:51" ht="23.4" thickBot="1" x14ac:dyDescent="0.45">
      <c r="A17" s="56" t="s">
        <v>54</v>
      </c>
      <c r="B17" s="57"/>
      <c r="C17" s="57"/>
      <c r="D17" s="58"/>
      <c r="E17" s="49"/>
      <c r="F17" s="50"/>
      <c r="G17" s="45">
        <f>E17*0.2</f>
        <v>0</v>
      </c>
      <c r="H17" s="46"/>
      <c r="I17" s="47" t="s">
        <v>55</v>
      </c>
      <c r="J17" s="48"/>
      <c r="K17" s="48"/>
      <c r="L17" s="48"/>
      <c r="M17" s="49"/>
      <c r="N17" s="50"/>
      <c r="O17" s="51">
        <f>M17*7</f>
        <v>0</v>
      </c>
      <c r="P17" s="52"/>
      <c r="Q17" s="34"/>
      <c r="R17" s="35"/>
      <c r="S17" s="36"/>
      <c r="T17" s="30"/>
      <c r="U17" s="37"/>
      <c r="V17" s="38"/>
      <c r="W17" s="39"/>
      <c r="X17" s="2"/>
      <c r="AC17" s="1" t="s">
        <v>28</v>
      </c>
      <c r="AD17" s="4">
        <f>[1]BOM1!$G182</f>
        <v>41</v>
      </c>
      <c r="AE17" s="4">
        <f>[1]BOM1!$G183</f>
        <v>41</v>
      </c>
      <c r="AF17" s="4">
        <f>[1]BOM1!$G184</f>
        <v>38.6</v>
      </c>
      <c r="AG17" s="4">
        <f>[1]BOM1!$G185</f>
        <v>36.1</v>
      </c>
      <c r="AH17" s="4">
        <f>[1]BOM1!$G186</f>
        <v>33.5</v>
      </c>
      <c r="AI17" s="4">
        <f>[1]BOM1!$G187</f>
        <v>31.1</v>
      </c>
      <c r="AJ17" s="4">
        <f>[1]BOM1!$G188</f>
        <v>28.7</v>
      </c>
      <c r="AK17" s="4">
        <f>[1]BOM1!$G189</f>
        <v>26.1</v>
      </c>
      <c r="AL17" s="4">
        <f>[1]BOM1!$G190</f>
        <v>23.7</v>
      </c>
      <c r="AM17" s="4">
        <f>[1]BOM1!$G191</f>
        <v>21.4</v>
      </c>
      <c r="AN17" s="4">
        <f>[1]BOM1!$G192</f>
        <v>18</v>
      </c>
      <c r="AO17" s="4">
        <f>[1]BOM1!$G193</f>
        <v>17</v>
      </c>
      <c r="AP17" s="4">
        <f>[1]BOM1!$G194</f>
        <v>11</v>
      </c>
      <c r="AQ17" s="4">
        <f>[1]BOM1!$G195</f>
        <v>10</v>
      </c>
      <c r="AR17" s="4">
        <f>[1]BOM1!$G196</f>
        <v>9</v>
      </c>
      <c r="AS17" s="4">
        <f>[1]BOM1!$G197</f>
        <v>40</v>
      </c>
      <c r="AT17" s="4">
        <f>[1]BOM1!G199</f>
        <v>11.9</v>
      </c>
      <c r="AU17" s="4">
        <f>[1]BOM1!G200</f>
        <v>5.7</v>
      </c>
      <c r="AV17" s="4">
        <f>[1]BOM1!G203</f>
        <v>34</v>
      </c>
      <c r="AW17" s="4">
        <f>[1]BOM1!G204</f>
        <v>12</v>
      </c>
      <c r="AX17" s="4">
        <f>[1]BOM1!G198</f>
        <v>28</v>
      </c>
      <c r="AY17" s="4">
        <f>[1]BOM1!G202</f>
        <v>59</v>
      </c>
    </row>
    <row r="18" spans="1:51" ht="23.4" thickBot="1" x14ac:dyDescent="0.45">
      <c r="A18" s="56" t="s">
        <v>56</v>
      </c>
      <c r="B18" s="57"/>
      <c r="C18" s="57"/>
      <c r="D18" s="58"/>
      <c r="E18" s="49"/>
      <c r="F18" s="50"/>
      <c r="G18" s="45">
        <f>E18*0.2</f>
        <v>0</v>
      </c>
      <c r="H18" s="46"/>
      <c r="I18" s="47" t="s">
        <v>57</v>
      </c>
      <c r="J18" s="48"/>
      <c r="K18" s="48"/>
      <c r="L18" s="48"/>
      <c r="M18" s="49"/>
      <c r="N18" s="50"/>
      <c r="O18" s="51">
        <f>M18*34</f>
        <v>0</v>
      </c>
      <c r="P18" s="52"/>
      <c r="Q18" s="34"/>
      <c r="R18" s="35"/>
      <c r="S18" s="36"/>
      <c r="T18" s="30"/>
      <c r="U18" s="37"/>
      <c r="V18" s="38"/>
      <c r="W18" s="39"/>
      <c r="X18" s="2"/>
      <c r="AC18" s="1" t="s">
        <v>30</v>
      </c>
      <c r="AD18" s="1">
        <f>B25</f>
        <v>0</v>
      </c>
      <c r="AE18" s="1">
        <f t="shared" ref="AE18:AY18" si="6">C25</f>
        <v>0</v>
      </c>
      <c r="AF18" s="1">
        <f t="shared" si="6"/>
        <v>0</v>
      </c>
      <c r="AG18" s="1">
        <f t="shared" si="6"/>
        <v>0</v>
      </c>
      <c r="AH18" s="1">
        <f t="shared" si="6"/>
        <v>0</v>
      </c>
      <c r="AI18" s="1">
        <f t="shared" si="6"/>
        <v>0</v>
      </c>
      <c r="AJ18" s="1">
        <f t="shared" si="6"/>
        <v>0</v>
      </c>
      <c r="AK18" s="1">
        <f t="shared" si="6"/>
        <v>0</v>
      </c>
      <c r="AL18" s="1">
        <f t="shared" si="6"/>
        <v>0</v>
      </c>
      <c r="AM18" s="1">
        <f t="shared" si="6"/>
        <v>0</v>
      </c>
      <c r="AN18" s="1">
        <f t="shared" si="6"/>
        <v>0</v>
      </c>
      <c r="AO18" s="1">
        <f t="shared" si="6"/>
        <v>0</v>
      </c>
      <c r="AP18" s="1">
        <f t="shared" si="6"/>
        <v>0</v>
      </c>
      <c r="AQ18" s="1">
        <f t="shared" si="6"/>
        <v>0</v>
      </c>
      <c r="AR18" s="1">
        <f t="shared" si="6"/>
        <v>0</v>
      </c>
      <c r="AS18" s="1">
        <f t="shared" si="6"/>
        <v>0</v>
      </c>
      <c r="AT18" s="1">
        <f t="shared" si="6"/>
        <v>0</v>
      </c>
      <c r="AU18" s="1">
        <f t="shared" si="6"/>
        <v>0</v>
      </c>
      <c r="AV18" s="1">
        <f t="shared" si="6"/>
        <v>0</v>
      </c>
      <c r="AW18" s="1">
        <f t="shared" si="6"/>
        <v>0</v>
      </c>
      <c r="AX18" s="1">
        <f t="shared" si="6"/>
        <v>0</v>
      </c>
      <c r="AY18" s="1">
        <f t="shared" si="6"/>
        <v>0</v>
      </c>
    </row>
    <row r="19" spans="1:51" ht="23.4" thickBot="1" x14ac:dyDescent="0.45">
      <c r="A19" s="53" t="s">
        <v>58</v>
      </c>
      <c r="B19" s="54"/>
      <c r="C19" s="54"/>
      <c r="D19" s="55"/>
      <c r="E19" s="49"/>
      <c r="F19" s="50"/>
      <c r="G19" s="45">
        <f>E19*0.7</f>
        <v>0</v>
      </c>
      <c r="H19" s="46"/>
      <c r="I19" s="47" t="s">
        <v>59</v>
      </c>
      <c r="J19" s="48"/>
      <c r="K19" s="48"/>
      <c r="L19" s="48"/>
      <c r="M19" s="49"/>
      <c r="N19" s="50"/>
      <c r="O19" s="51">
        <f>M19*68</f>
        <v>0</v>
      </c>
      <c r="P19" s="52"/>
      <c r="Q19" s="34"/>
      <c r="R19" s="35"/>
      <c r="S19" s="36"/>
      <c r="T19" s="30"/>
      <c r="U19" s="37"/>
      <c r="V19" s="38"/>
      <c r="W19" s="39"/>
      <c r="X19" s="2"/>
      <c r="AC19" s="1" t="s">
        <v>32</v>
      </c>
      <c r="AD19" s="1">
        <f>AD18*AD17</f>
        <v>0</v>
      </c>
      <c r="AE19" s="1">
        <f t="shared" ref="AE19:AY19" si="7">AE18*AE17</f>
        <v>0</v>
      </c>
      <c r="AF19" s="1">
        <f t="shared" si="7"/>
        <v>0</v>
      </c>
      <c r="AG19" s="1">
        <f t="shared" si="7"/>
        <v>0</v>
      </c>
      <c r="AH19" s="1">
        <f t="shared" si="7"/>
        <v>0</v>
      </c>
      <c r="AI19" s="1">
        <f t="shared" si="7"/>
        <v>0</v>
      </c>
      <c r="AJ19" s="1">
        <f t="shared" si="7"/>
        <v>0</v>
      </c>
      <c r="AK19" s="1">
        <f t="shared" si="7"/>
        <v>0</v>
      </c>
      <c r="AL19" s="1">
        <f t="shared" si="7"/>
        <v>0</v>
      </c>
      <c r="AM19" s="1">
        <f t="shared" si="7"/>
        <v>0</v>
      </c>
      <c r="AN19" s="1">
        <f t="shared" si="7"/>
        <v>0</v>
      </c>
      <c r="AO19" s="1">
        <f t="shared" si="7"/>
        <v>0</v>
      </c>
      <c r="AP19" s="1">
        <f t="shared" si="7"/>
        <v>0</v>
      </c>
      <c r="AQ19" s="1">
        <f t="shared" si="7"/>
        <v>0</v>
      </c>
      <c r="AR19" s="1">
        <f t="shared" si="7"/>
        <v>0</v>
      </c>
      <c r="AS19" s="1">
        <f t="shared" si="7"/>
        <v>0</v>
      </c>
      <c r="AT19" s="1">
        <f t="shared" si="7"/>
        <v>0</v>
      </c>
      <c r="AU19" s="1">
        <f t="shared" si="7"/>
        <v>0</v>
      </c>
      <c r="AV19" s="1">
        <f t="shared" si="7"/>
        <v>0</v>
      </c>
      <c r="AW19" s="1">
        <f t="shared" si="7"/>
        <v>0</v>
      </c>
      <c r="AX19" s="1">
        <f t="shared" si="7"/>
        <v>0</v>
      </c>
      <c r="AY19" s="1">
        <f t="shared" si="7"/>
        <v>0</v>
      </c>
    </row>
    <row r="20" spans="1:51" ht="24" thickTop="1" thickBot="1" x14ac:dyDescent="0.45">
      <c r="A20" s="40" t="s">
        <v>60</v>
      </c>
      <c r="B20" s="41"/>
      <c r="C20" s="41"/>
      <c r="D20" s="42"/>
      <c r="E20" s="43"/>
      <c r="F20" s="44"/>
      <c r="G20" s="45">
        <f>E20*2</f>
        <v>0</v>
      </c>
      <c r="H20" s="46"/>
      <c r="I20" s="47"/>
      <c r="J20" s="48"/>
      <c r="K20" s="48"/>
      <c r="L20" s="48"/>
      <c r="M20" s="49"/>
      <c r="N20" s="50"/>
      <c r="O20" s="51"/>
      <c r="P20" s="52"/>
      <c r="Q20" s="34"/>
      <c r="R20" s="35"/>
      <c r="S20" s="36"/>
      <c r="T20" s="30"/>
      <c r="U20" s="37"/>
      <c r="V20" s="38"/>
      <c r="W20" s="39"/>
      <c r="X20" s="2"/>
      <c r="AC20" s="1" t="s">
        <v>61</v>
      </c>
      <c r="AD20" s="1" t="s">
        <v>5</v>
      </c>
      <c r="AE20" s="1" t="s">
        <v>6</v>
      </c>
      <c r="AF20" s="1" t="s">
        <v>7</v>
      </c>
      <c r="AG20" s="1" t="s">
        <v>8</v>
      </c>
      <c r="AH20" s="1" t="s">
        <v>9</v>
      </c>
      <c r="AI20" s="1" t="s">
        <v>10</v>
      </c>
      <c r="AJ20" s="1" t="s">
        <v>11</v>
      </c>
      <c r="AK20" s="1" t="s">
        <v>12</v>
      </c>
      <c r="AL20" s="1" t="s">
        <v>13</v>
      </c>
      <c r="AM20" s="1" t="s">
        <v>14</v>
      </c>
      <c r="AN20" s="1" t="s">
        <v>15</v>
      </c>
      <c r="AO20" s="1" t="s">
        <v>16</v>
      </c>
      <c r="AP20" s="1" t="s">
        <v>17</v>
      </c>
      <c r="AQ20" s="1" t="s">
        <v>18</v>
      </c>
      <c r="AR20" s="1" t="s">
        <v>19</v>
      </c>
      <c r="AS20" s="1" t="s">
        <v>20</v>
      </c>
      <c r="AT20" s="1" t="s">
        <v>21</v>
      </c>
      <c r="AU20" s="1" t="s">
        <v>22</v>
      </c>
      <c r="AV20" s="1" t="s">
        <v>23</v>
      </c>
      <c r="AW20" s="1" t="s">
        <v>24</v>
      </c>
      <c r="AX20" s="1" t="s">
        <v>25</v>
      </c>
      <c r="AY20" s="1" t="s">
        <v>26</v>
      </c>
    </row>
    <row r="21" spans="1:51" s="12" customFormat="1" ht="25.2" thickBot="1" x14ac:dyDescent="0.45">
      <c r="A21" s="5"/>
      <c r="B21" s="6" t="s">
        <v>5</v>
      </c>
      <c r="C21" s="7" t="s">
        <v>6</v>
      </c>
      <c r="D21" s="7" t="s">
        <v>7</v>
      </c>
      <c r="E21" s="7" t="s">
        <v>8</v>
      </c>
      <c r="F21" s="7" t="s">
        <v>9</v>
      </c>
      <c r="G21" s="7" t="s">
        <v>10</v>
      </c>
      <c r="H21" s="7" t="s">
        <v>11</v>
      </c>
      <c r="I21" s="7" t="s">
        <v>12</v>
      </c>
      <c r="J21" s="7" t="s">
        <v>13</v>
      </c>
      <c r="K21" s="7" t="s">
        <v>14</v>
      </c>
      <c r="L21" s="8" t="s">
        <v>15</v>
      </c>
      <c r="M21" s="7" t="s">
        <v>16</v>
      </c>
      <c r="N21" s="7" t="s">
        <v>17</v>
      </c>
      <c r="O21" s="7" t="s">
        <v>18</v>
      </c>
      <c r="P21" s="7" t="s">
        <v>19</v>
      </c>
      <c r="Q21" s="7" t="s">
        <v>20</v>
      </c>
      <c r="R21" s="7" t="s">
        <v>21</v>
      </c>
      <c r="S21" s="7" t="s">
        <v>22</v>
      </c>
      <c r="T21" s="7" t="s">
        <v>23</v>
      </c>
      <c r="U21" s="7" t="s">
        <v>24</v>
      </c>
      <c r="V21" s="9" t="s">
        <v>25</v>
      </c>
      <c r="W21" s="10" t="s">
        <v>26</v>
      </c>
      <c r="X21" s="11"/>
      <c r="AC21" s="1" t="s">
        <v>28</v>
      </c>
      <c r="AD21" s="4">
        <f>[1]BOM1!$G215</f>
        <v>31.8</v>
      </c>
      <c r="AE21" s="4">
        <f>[1]BOM1!$G216</f>
        <v>31.9</v>
      </c>
      <c r="AF21" s="4">
        <f>[1]BOM1!$G217</f>
        <v>30</v>
      </c>
      <c r="AG21" s="4">
        <f>[1]BOM1!$G218</f>
        <v>28</v>
      </c>
      <c r="AH21" s="4">
        <f>[1]BOM1!$G219</f>
        <v>25.9</v>
      </c>
      <c r="AI21" s="4">
        <f>[1]BOM1!$G220</f>
        <v>24.1</v>
      </c>
      <c r="AJ21" s="4">
        <f>[1]BOM1!$G221</f>
        <v>22.2</v>
      </c>
      <c r="AK21" s="4">
        <f>[1]BOM1!$G222</f>
        <v>20.100000000000001</v>
      </c>
      <c r="AL21" s="4">
        <f>[1]BOM1!$G232</f>
        <v>9</v>
      </c>
      <c r="AM21" s="4">
        <f>[1]BOM1!$G224</f>
        <v>16.3</v>
      </c>
      <c r="AN21" s="4">
        <f>[1]BOM1!$G225</f>
        <v>14</v>
      </c>
      <c r="AO21" s="4">
        <f>[1]BOM1!$G226</f>
        <v>13</v>
      </c>
      <c r="AP21" s="4">
        <f>[1]BOM1!$G227</f>
        <v>9</v>
      </c>
      <c r="AQ21" s="4">
        <f>[1]BOM1!$G228</f>
        <v>8</v>
      </c>
      <c r="AR21" s="4">
        <f>[1]BOM1!$G229</f>
        <v>7</v>
      </c>
      <c r="AS21" s="4">
        <f>[1]BOM1!$G230</f>
        <v>29</v>
      </c>
      <c r="AT21" s="4">
        <f>[1]BOM1!G232</f>
        <v>9</v>
      </c>
      <c r="AU21" s="4">
        <f>[1]BOM1!G233</f>
        <v>4.2</v>
      </c>
      <c r="AV21" s="4">
        <f>[1]BOM1!G236</f>
        <v>25</v>
      </c>
      <c r="AW21" s="4">
        <f>[1]BOM1!G237</f>
        <v>7.8</v>
      </c>
      <c r="AX21" s="4">
        <f>[1]BOM1!G231</f>
        <v>17</v>
      </c>
      <c r="AY21" s="4">
        <f>[1]BOM1!G235</f>
        <v>44.2</v>
      </c>
    </row>
    <row r="22" spans="1:51" ht="40.049999999999997" customHeight="1" thickTop="1" thickBot="1" x14ac:dyDescent="0.75">
      <c r="A22" s="18" t="s">
        <v>4</v>
      </c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2"/>
      <c r="X22" s="2"/>
      <c r="AC22" s="1" t="s">
        <v>30</v>
      </c>
      <c r="AD22" s="1">
        <f>B26</f>
        <v>0</v>
      </c>
      <c r="AE22" s="1">
        <f>C26</f>
        <v>0</v>
      </c>
      <c r="AF22" s="1">
        <f>D26</f>
        <v>0</v>
      </c>
      <c r="AG22" s="1">
        <f>E26</f>
        <v>0</v>
      </c>
      <c r="AJ22" s="1">
        <f t="shared" ref="AJ22:AY22" si="8">H26</f>
        <v>0</v>
      </c>
      <c r="AK22" s="1">
        <f t="shared" si="8"/>
        <v>0</v>
      </c>
      <c r="AL22" s="1">
        <f t="shared" si="8"/>
        <v>0</v>
      </c>
      <c r="AM22" s="1">
        <f t="shared" si="8"/>
        <v>0</v>
      </c>
      <c r="AN22" s="1">
        <f t="shared" si="8"/>
        <v>0</v>
      </c>
      <c r="AO22" s="1">
        <f t="shared" si="8"/>
        <v>0</v>
      </c>
      <c r="AP22" s="1">
        <f t="shared" si="8"/>
        <v>0</v>
      </c>
      <c r="AQ22" s="1">
        <f t="shared" si="8"/>
        <v>0</v>
      </c>
      <c r="AR22" s="1">
        <f t="shared" si="8"/>
        <v>0</v>
      </c>
      <c r="AS22" s="1">
        <f t="shared" si="8"/>
        <v>0</v>
      </c>
      <c r="AT22" s="1">
        <f t="shared" si="8"/>
        <v>0</v>
      </c>
      <c r="AU22" s="1">
        <f t="shared" si="8"/>
        <v>0</v>
      </c>
      <c r="AV22" s="1">
        <f t="shared" si="8"/>
        <v>0</v>
      </c>
      <c r="AW22" s="1">
        <f t="shared" si="8"/>
        <v>0</v>
      </c>
      <c r="AX22" s="1">
        <f t="shared" si="8"/>
        <v>0</v>
      </c>
      <c r="AY22" s="1">
        <f t="shared" si="8"/>
        <v>0</v>
      </c>
    </row>
    <row r="23" spans="1:51" ht="40.049999999999997" customHeight="1" thickTop="1" thickBot="1" x14ac:dyDescent="0.75">
      <c r="A23" s="17" t="s">
        <v>27</v>
      </c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6"/>
      <c r="X23" s="2"/>
      <c r="AC23" s="1" t="s">
        <v>32</v>
      </c>
      <c r="AD23" s="1">
        <f>AD21*AD22</f>
        <v>0</v>
      </c>
      <c r="AE23" s="1">
        <f t="shared" ref="AE23:AY23" si="9">AE21*AE22</f>
        <v>0</v>
      </c>
      <c r="AF23" s="1">
        <f t="shared" si="9"/>
        <v>0</v>
      </c>
      <c r="AG23" s="1">
        <f t="shared" si="9"/>
        <v>0</v>
      </c>
      <c r="AH23" s="1">
        <f t="shared" si="9"/>
        <v>0</v>
      </c>
      <c r="AI23" s="1">
        <f t="shared" si="9"/>
        <v>0</v>
      </c>
      <c r="AJ23" s="1">
        <f t="shared" si="9"/>
        <v>0</v>
      </c>
      <c r="AK23" s="1">
        <f t="shared" si="9"/>
        <v>0</v>
      </c>
      <c r="AL23" s="1">
        <f t="shared" si="9"/>
        <v>0</v>
      </c>
      <c r="AM23" s="1">
        <f t="shared" si="9"/>
        <v>0</v>
      </c>
      <c r="AN23" s="1">
        <f t="shared" si="9"/>
        <v>0</v>
      </c>
      <c r="AO23" s="1">
        <f t="shared" si="9"/>
        <v>0</v>
      </c>
      <c r="AP23" s="1">
        <f t="shared" si="9"/>
        <v>0</v>
      </c>
      <c r="AQ23" s="1">
        <f t="shared" si="9"/>
        <v>0</v>
      </c>
      <c r="AR23" s="1">
        <f t="shared" si="9"/>
        <v>0</v>
      </c>
      <c r="AS23" s="1">
        <f t="shared" si="9"/>
        <v>0</v>
      </c>
      <c r="AT23" s="1">
        <f t="shared" si="9"/>
        <v>0</v>
      </c>
      <c r="AU23" s="1">
        <f t="shared" si="9"/>
        <v>0</v>
      </c>
      <c r="AV23" s="1">
        <f t="shared" si="9"/>
        <v>0</v>
      </c>
      <c r="AW23" s="1">
        <f t="shared" si="9"/>
        <v>0</v>
      </c>
      <c r="AX23" s="1">
        <f t="shared" si="9"/>
        <v>0</v>
      </c>
      <c r="AY23" s="1">
        <f t="shared" si="9"/>
        <v>0</v>
      </c>
    </row>
    <row r="24" spans="1:51" ht="40.049999999999997" customHeight="1" thickTop="1" thickBot="1" x14ac:dyDescent="0.75">
      <c r="A24" s="17" t="s">
        <v>29</v>
      </c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6"/>
      <c r="X24" s="2"/>
      <c r="Z24" s="1" t="s">
        <v>67</v>
      </c>
      <c r="AB24" s="1">
        <f>G9+G10+G11+G12+G13+G14+G15+G16+G17+G18+G19+G20</f>
        <v>0</v>
      </c>
    </row>
    <row r="25" spans="1:51" ht="40.049999999999997" customHeight="1" thickTop="1" thickBot="1" x14ac:dyDescent="0.75">
      <c r="A25" s="17" t="s">
        <v>31</v>
      </c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7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6"/>
      <c r="X25" s="2"/>
      <c r="Z25" s="1" t="s">
        <v>68</v>
      </c>
      <c r="AB25" s="1">
        <f>O9+O10+O11+O12+O13+O14+O15+O16+O17+O18+O19+O20</f>
        <v>0</v>
      </c>
    </row>
    <row r="26" spans="1:51" ht="40.049999999999997" customHeight="1" thickTop="1" thickBot="1" x14ac:dyDescent="0.75">
      <c r="A26" s="17" t="s">
        <v>37</v>
      </c>
      <c r="B26" s="28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6"/>
      <c r="X26" s="2"/>
      <c r="Z26" s="1" t="s">
        <v>69</v>
      </c>
      <c r="AB26" s="1">
        <f>T9+T10+T11+T12+T13+T14+T15+T16+T17+T18+T19+T20</f>
        <v>0</v>
      </c>
    </row>
    <row r="27" spans="1:51" ht="13.8" thickTop="1" x14ac:dyDescent="0.25"/>
    <row r="29" spans="1:51" ht="15" x14ac:dyDescent="0.25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51" ht="15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51" ht="15" x14ac:dyDescent="0.2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2" t="s">
        <v>70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51" ht="15.6" x14ac:dyDescent="0.3">
      <c r="C32" s="31"/>
      <c r="D32" s="31"/>
      <c r="E32"/>
      <c r="F32" s="31"/>
      <c r="G32" s="31"/>
      <c r="H32" s="31"/>
      <c r="I32" s="31"/>
      <c r="J32" s="31"/>
      <c r="K32" s="31"/>
      <c r="L32" s="31"/>
      <c r="M32" s="31"/>
      <c r="N32" s="32" t="s">
        <v>71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3:24" ht="15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 t="s">
        <v>72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3:24" ht="15" x14ac:dyDescent="0.25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 t="s">
        <v>73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spans="3:24" ht="15" x14ac:dyDescent="0.25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2" t="s">
        <v>74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3:24" ht="15" x14ac:dyDescent="0.2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2" t="s">
        <v>75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3:24" ht="15" x14ac:dyDescent="0.25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 t="s">
        <v>76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spans="3:24" ht="15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 t="s">
        <v>77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</row>
    <row r="39" spans="3:24" ht="15" x14ac:dyDescent="0.2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 t="s">
        <v>78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spans="3:24" ht="15" x14ac:dyDescent="0.25">
      <c r="C40" s="31"/>
      <c r="D40" s="31" t="s">
        <v>79</v>
      </c>
      <c r="E40" s="31"/>
      <c r="F40" s="31"/>
      <c r="G40" s="31"/>
      <c r="H40" s="31"/>
      <c r="I40" s="31"/>
      <c r="J40" s="31"/>
      <c r="K40" s="31"/>
      <c r="L40" s="31"/>
      <c r="M40" s="31"/>
      <c r="N40" s="32" t="s">
        <v>80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spans="3:24" ht="15" x14ac:dyDescent="0.25">
      <c r="C41" s="31"/>
      <c r="D41" s="31" t="s">
        <v>81</v>
      </c>
      <c r="E41" s="31"/>
      <c r="F41" s="31"/>
      <c r="G41" s="31"/>
      <c r="H41" s="31"/>
      <c r="I41" s="31"/>
      <c r="J41" s="31"/>
      <c r="K41" s="31"/>
      <c r="L41" s="31"/>
      <c r="M41" s="31"/>
      <c r="N41" s="32" t="s">
        <v>82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spans="3:24" ht="15.6" x14ac:dyDescent="0.3">
      <c r="C42" s="31"/>
      <c r="D42" s="31" t="s">
        <v>83</v>
      </c>
      <c r="E42" s="31"/>
      <c r="F42" s="31"/>
      <c r="G42" s="31"/>
      <c r="H42" s="31"/>
      <c r="I42" s="31"/>
      <c r="J42" s="31"/>
      <c r="K42" s="31"/>
      <c r="L42"/>
      <c r="M42" s="31"/>
      <c r="N42" s="32" t="s">
        <v>84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spans="3:24" ht="15" x14ac:dyDescent="0.25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2" t="s">
        <v>85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3:24" ht="15" x14ac:dyDescent="0.25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 t="s">
        <v>86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3:24" ht="15" x14ac:dyDescent="0.25">
      <c r="C45" s="31"/>
      <c r="D45" s="33"/>
      <c r="E45" s="33"/>
      <c r="F45" s="33"/>
      <c r="G45" s="33"/>
      <c r="H45" s="33"/>
      <c r="I45" s="33"/>
      <c r="J45" s="33"/>
      <c r="K45" s="31"/>
      <c r="L45" s="31"/>
      <c r="M45" s="31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3:24" ht="15" x14ac:dyDescent="0.25">
      <c r="C46" s="31"/>
      <c r="D46" s="33"/>
      <c r="E46" s="33"/>
      <c r="F46" s="33"/>
      <c r="G46" s="33"/>
      <c r="H46" s="33"/>
      <c r="I46" s="33"/>
      <c r="J46" s="33"/>
      <c r="K46" s="31"/>
      <c r="L46" s="31"/>
      <c r="M46" s="31"/>
      <c r="N46" s="32" t="s">
        <v>87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3:24" ht="15" x14ac:dyDescent="0.25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3:24" ht="15" x14ac:dyDescent="0.25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 t="s">
        <v>88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3:24" ht="15" x14ac:dyDescent="0.25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 t="s">
        <v>89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3:24" ht="15" x14ac:dyDescent="0.25"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2" t="s">
        <v>90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spans="3:24" ht="15" x14ac:dyDescent="0.25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2" t="s">
        <v>91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3:24" ht="15" x14ac:dyDescent="0.25">
      <c r="C52" s="31"/>
      <c r="D52" s="32" t="s">
        <v>92</v>
      </c>
      <c r="E52" s="32"/>
      <c r="F52" s="32"/>
      <c r="G52" s="32"/>
      <c r="H52" s="32"/>
      <c r="I52" s="32"/>
      <c r="J52" s="32"/>
      <c r="K52" s="32"/>
      <c r="L52" s="31"/>
      <c r="M52" s="31"/>
      <c r="N52" s="32" t="s">
        <v>93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</row>
    <row r="53" spans="3:24" ht="15" x14ac:dyDescent="0.25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 t="s">
        <v>94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</row>
    <row r="54" spans="3:24" ht="15" x14ac:dyDescent="0.25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2" t="s">
        <v>95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</row>
    <row r="62" spans="3:24" ht="14.4" x14ac:dyDescent="0.3">
      <c r="K62"/>
    </row>
  </sheetData>
  <sheetProtection algorithmName="SHA-512" hashValue="5E+Gz7pQD5PYONcOek9RNMaohGvot9OU9VaIcZ9sJYD/hQ3bbp95ghWLjWN2+SEcH9v6Hnjy6gDS+AGeV6NC0A==" saltValue="9poMfF463/Aq14APsKDn+g==" spinCount="100000" sheet="1" objects="1" scenarios="1"/>
  <mergeCells count="108">
    <mergeCell ref="A3:C3"/>
    <mergeCell ref="D3:I3"/>
    <mergeCell ref="A1:C1"/>
    <mergeCell ref="G8:H8"/>
    <mergeCell ref="O8:P8"/>
    <mergeCell ref="U8:W8"/>
    <mergeCell ref="A9:D9"/>
    <mergeCell ref="E9:F9"/>
    <mergeCell ref="G9:H9"/>
    <mergeCell ref="I9:L9"/>
    <mergeCell ref="M9:N9"/>
    <mergeCell ref="O9:P9"/>
    <mergeCell ref="Q9:S9"/>
    <mergeCell ref="U9:W9"/>
    <mergeCell ref="D2:I2"/>
    <mergeCell ref="D5:I5"/>
    <mergeCell ref="D1:I1"/>
    <mergeCell ref="A2:C2"/>
    <mergeCell ref="A4:C4"/>
    <mergeCell ref="D4:I4"/>
    <mergeCell ref="A10:D10"/>
    <mergeCell ref="E10:F10"/>
    <mergeCell ref="G10:H10"/>
    <mergeCell ref="I10:L10"/>
    <mergeCell ref="M10:N10"/>
    <mergeCell ref="O10:P10"/>
    <mergeCell ref="Q10:S10"/>
    <mergeCell ref="U10:W10"/>
    <mergeCell ref="Q11:S11"/>
    <mergeCell ref="U11:W11"/>
    <mergeCell ref="A12:D12"/>
    <mergeCell ref="E12:F12"/>
    <mergeCell ref="G12:H12"/>
    <mergeCell ref="I12:L12"/>
    <mergeCell ref="M12:N12"/>
    <mergeCell ref="O12:P12"/>
    <mergeCell ref="Q12:S12"/>
    <mergeCell ref="U12:W12"/>
    <mergeCell ref="A11:D11"/>
    <mergeCell ref="E11:F11"/>
    <mergeCell ref="G11:H11"/>
    <mergeCell ref="I11:L11"/>
    <mergeCell ref="M11:N11"/>
    <mergeCell ref="O11:P11"/>
    <mergeCell ref="Q13:S13"/>
    <mergeCell ref="U13:W13"/>
    <mergeCell ref="A14:D14"/>
    <mergeCell ref="E14:F14"/>
    <mergeCell ref="G14:H14"/>
    <mergeCell ref="I14:L14"/>
    <mergeCell ref="M14:N14"/>
    <mergeCell ref="O14:P14"/>
    <mergeCell ref="Q14:S14"/>
    <mergeCell ref="U14:W14"/>
    <mergeCell ref="A13:D13"/>
    <mergeCell ref="E13:F13"/>
    <mergeCell ref="G13:H13"/>
    <mergeCell ref="I13:L13"/>
    <mergeCell ref="M13:N13"/>
    <mergeCell ref="O13:P13"/>
    <mergeCell ref="Q15:S15"/>
    <mergeCell ref="U15:W15"/>
    <mergeCell ref="A16:D16"/>
    <mergeCell ref="E16:F16"/>
    <mergeCell ref="G16:H16"/>
    <mergeCell ref="I16:L16"/>
    <mergeCell ref="M16:N16"/>
    <mergeCell ref="O16:P16"/>
    <mergeCell ref="Q16:S16"/>
    <mergeCell ref="U16:W16"/>
    <mergeCell ref="A15:D15"/>
    <mergeCell ref="E15:F15"/>
    <mergeCell ref="G15:H15"/>
    <mergeCell ref="I15:L15"/>
    <mergeCell ref="M15:N15"/>
    <mergeCell ref="O15:P15"/>
    <mergeCell ref="A18:D18"/>
    <mergeCell ref="E18:F18"/>
    <mergeCell ref="G18:H18"/>
    <mergeCell ref="I18:L18"/>
    <mergeCell ref="M18:N18"/>
    <mergeCell ref="O18:P18"/>
    <mergeCell ref="Q18:S18"/>
    <mergeCell ref="U18:W18"/>
    <mergeCell ref="A17:D17"/>
    <mergeCell ref="E17:F17"/>
    <mergeCell ref="G17:H17"/>
    <mergeCell ref="I17:L17"/>
    <mergeCell ref="M17:N17"/>
    <mergeCell ref="O17:P17"/>
    <mergeCell ref="Q17:S17"/>
    <mergeCell ref="U17:W17"/>
    <mergeCell ref="Q19:S19"/>
    <mergeCell ref="U19:W19"/>
    <mergeCell ref="A20:D20"/>
    <mergeCell ref="E20:F20"/>
    <mergeCell ref="G20:H20"/>
    <mergeCell ref="I20:L20"/>
    <mergeCell ref="M20:N20"/>
    <mergeCell ref="O20:P20"/>
    <mergeCell ref="Q20:S20"/>
    <mergeCell ref="U20:W20"/>
    <mergeCell ref="A19:D19"/>
    <mergeCell ref="E19:F19"/>
    <mergeCell ref="G19:H19"/>
    <mergeCell ref="I19:L19"/>
    <mergeCell ref="M19:N19"/>
    <mergeCell ref="O19:P19"/>
  </mergeCells>
  <conditionalFormatting sqref="Q9:S20">
    <cfRule type="cellIs" dxfId="0" priority="1" operator="equal">
      <formula>0</formula>
    </cfRule>
  </conditionalFormatting>
  <pageMargins left="0" right="0" top="0" bottom="0" header="0" footer="0"/>
  <pageSetup scale="6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Form Tech Concrete Forms,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Tanner Kisor</dc:creator>
  <cp:lastModifiedBy>Tanner Kisor</cp:lastModifiedBy>
  <cp:lastPrinted>2023-08-07T17:40:37Z</cp:lastPrinted>
  <dcterms:created xsi:type="dcterms:W3CDTF">2023-07-25T13:52:29Z</dcterms:created>
  <dcterms:modified xsi:type="dcterms:W3CDTF">2023-08-17T14:37:42Z</dcterms:modified>
</cp:coreProperties>
</file>